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9" i="94"/>
  <c r="AA44" i="94"/>
  <c r="K226" i="95" s="1"/>
  <c r="K202" i="98" s="1"/>
  <c r="AA28" i="94"/>
  <c r="H32" i="94"/>
  <c r="H31" i="94" s="1"/>
  <c r="H26" i="94" s="1"/>
  <c r="H38" i="94"/>
  <c r="H37" i="94" s="1"/>
  <c r="O38" i="94"/>
  <c r="O37" i="94" s="1"/>
  <c r="O19" i="94" s="1"/>
  <c r="O10" i="94" s="1"/>
  <c r="AK27" i="82"/>
  <c r="X32" i="94"/>
  <c r="X31" i="94" s="1"/>
  <c r="X26" i="94" s="1"/>
  <c r="X18" i="82"/>
  <c r="O16" i="83"/>
  <c r="Y50" i="94" s="1"/>
  <c r="X21" i="83"/>
  <c r="AK27" i="83"/>
  <c r="H27" i="94"/>
  <c r="X27" i="94"/>
  <c r="X21" i="78"/>
  <c r="O16" i="79"/>
  <c r="R50" i="94" s="1"/>
  <c r="X21" i="89"/>
  <c r="F12" i="83"/>
  <c r="O18"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13" i="94"/>
  <c r="O14" i="94"/>
  <c r="O15" i="94"/>
  <c r="O9" i="94"/>
  <c r="O55" i="94" s="1"/>
  <c r="O17"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<sst xmlns="http://schemas.openxmlformats.org/spreadsheetml/2006/main" count="3177" uniqueCount="459">
  <si>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</si>
  <si>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</si>
  <si>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</si>
  <si>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</si>
  <si>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</si>
  <si>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</si>
  <si>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</si>
  <si>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</si>
  <si>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</si>
  <si>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</si>
  <si>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</si>
  <si>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</si>
  <si>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</si>
  <si>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</si>
  <si>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</si>
  <si>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</si>
  <si>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</si>
  <si>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</si>
  <si>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</si>
  <si>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</si>
  <si>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</si>
  <si>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</si>
  <si>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</si>
  <si>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</si>
  <si>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</si>
  <si>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</si>
  <si>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</si>
  <si>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</si>
  <si>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</si>
  <si>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</si>
  <si>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</si>
  <si>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</si>
  <si>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</si>
  <si>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</si>
  <si>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</si>
  <si>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</si>
  <si>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</si>
  <si>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</si>
  <si>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</si>
  <si>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</si>
  <si>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</si>
  <si>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</si>
  <si>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</si>
  <si>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</si>
  <si>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</si>
  <si>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</si>
  <si>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</si>
  <si>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</si>
  <si>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</si>
  <si>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</si>
  <si>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</si>
  <si>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</si>
  <si>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</si>
  <si>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</si>
  <si>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</si>
  <si>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</si>
  <si>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</si>
  <si>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</si>
  <si>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</si>
  <si>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</si>
  <si>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</si>
  <si>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</si>
  <si>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</si>
  <si>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</si>
  <si>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</si>
  <si>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</si>
  <si>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</si>
  <si>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</si>
  <si>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</si>
  <si>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</si>
  <si>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</si>
  <si>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</si>
  <si>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</si>
  <si>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</si>
  <si>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</si>
  <si>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</si>
  <si>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</si>
  <si>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</si>
  <si>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</si>
  <si>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</si>
  <si>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</si>
  <si>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</si>
  <si>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</si>
  <si>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</si>
  <si>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</si>
  <si>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</si>
  <si>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</si>
  <si>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</si>
  <si>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</si>
  <si>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</si>
  <si>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</si>
  <si>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</si>
  <si>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</si>
  <si>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</si>
  <si>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</si>
  <si>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</si>
  <si>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</si>
  <si>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</si>
  <si>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</si>
  <si>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</si>
  <si>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</si>
  <si>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</si>
  <si>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</si>
  <si>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</si>
  <si>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</si>
  <si>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</si>
  <si>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</si>
  <si>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</si>
  <si>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</si>
  <si>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</si>
  <si>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</si>
  <si>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</si>
  <si>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</si>
  <si>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</si>
  <si>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</si>
  <si>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</si>
  <si>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</si>
  <si>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</si>
  <si>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</si>
  <si>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</si>
  <si>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</si>
  <si>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</si>
  <si>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</si>
  <si>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</si>
  <si>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</si>
  <si>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</si>
  <si>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</si>
  <si>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</si>
  <si>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</si>
  <si>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</si>
  <si>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</si>
  <si>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</si>
  <si>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</si>
  <si>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</si>
  <si>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</si>
  <si>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</si>
  <si>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</si>
  <si>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</si>
  <si>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</si>
  <si>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</si>
  <si>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</si>
  <si>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</si>
  <si>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</si>
  <si>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</si>
  <si>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</si>
  <si>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</si>
  <si>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</si>
  <si>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</si>
  <si>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</si>
  <si>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</si>
  <si>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</si>
  <si>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</si>
  <si>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</si>
  <si>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</si>
  <si>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</si>
  <si>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</si>
  <si>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</si>
  <si>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</si>
  <si>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</si>
  <si>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</si>
  <si>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</si>
  <si>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</si>
  <si>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</si>
  <si>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</si>
  <si>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</si>
  <si>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</si>
  <si>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</si>
  <si>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</si>
  <si>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</si>
  <si>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</si>
  <si>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</si>
  <si>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</si>
  <si>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</si>
  <si>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</si>
  <si>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</si>
  <si>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</si>
  <si>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</si>
  <si>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</si>
  <si>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</si>
  <si>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</si>
  <si>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</si>
  <si>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</si>
  <si>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</si>
  <si>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</si>
  <si>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</si>
  <si>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</si>
  <si>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</si>
  <si>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</si>
  <si>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</si>
  <si>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</si>
  <si>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</si>
  <si>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</si>
  <si>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</si>
  <si>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</si>
  <si>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</si>
  <si>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</si>
  <si>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</si>
  <si>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</si>
  <si>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</si>
  <si>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</si>
  <si>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</si>
  <si>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</si>
  <si>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</si>
  <si>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</si>
  <si>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</si>
  <si>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</si>
  <si>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</si>
  <si>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</si>
  <si>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</si>
  <si>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</si>
  <si>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</si>
  <si>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</si>
  <si>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</si>
  <si>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</si>
  <si>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</si>
  <si>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</si>
  <si>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</si>
  <si>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</si>
  <si>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</si>
  <si>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</si>
  <si>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</si>
  <si>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</si>
  <si>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</si>
  <si>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</si>
  <si>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</si>
  <si>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</si>
  <si>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</si>
  <si>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</si>
  <si>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</si>
  <si>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</si>
  <si>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</si>
  <si>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</si>
  <si>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</si>
  <si>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</si>
  <si>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</si>
  <si>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</si>
  <si>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</si>
  <si>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</si>
  <si>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</si>
  <si>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</si>
  <si>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</si>
  <si>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</si>
  <si>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</si>
  <si>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</si>
  <si>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</si>
  <si>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</si>
  <si>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</si>
  <si>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</si>
  <si>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</si>
  <si>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</si>
  <si>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</si>
  <si>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</si>
  <si>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</si>
  <si>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</si>
  <si>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</si>
  <si>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</si>
  <si>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</si>
  <si>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</si>
  <si>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</si>
  <si>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</si>
  <si>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</si>
  <si>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</si>
  <si>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</si>
  <si>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</si>
  <si>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</si>
  <si>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</si>
  <si>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</si>
  <si>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</si>
  <si>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</si>
  <si>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</si>
  <si>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</si>
  <si>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</si>
  <si>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</si>
  <si>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</si>
  <si>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</si>
  <si>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</si>
  <si>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</si>
  <si>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</si>
  <si>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</si>
  <si>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</si>
  <si>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</si>
  <si>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</si>
  <si>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</si>
  <si>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</si>
  <si>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</si>
  <si>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</si>
  <si>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</si>
  <si>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</si>
  <si>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</si>
  <si>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</si>
  <si>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</si>
  <si>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</si>
  <si>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</si>
  <si>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</si>
  <si>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</si>
  <si>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</si>
  <si>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</si>
  <si>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</si>
  <si>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</si>
  <si>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</si>
  <si>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</si>
  <si>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</si>
  <si>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</si>
  <si>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</si>
  <si>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</si>
  <si>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</si>
  <si>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</si>
  <si>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</si>
  <si>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</si>
  <si>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</si>
  <si>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</si>
  <si>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</si>
  <si>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</si>
  <si>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</si>
  <si>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</si>
  <si>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</si>
  <si>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</si>
  <si>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</si>
  <si>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</si>
  <si>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</si>
  <si>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</si>
  <si>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</si>
  <si>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</si>
  <si>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</si>
  <si>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</si>
  <si>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</si>
  <si>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</si>
  <si>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</si>
  <si>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</si>
  <si>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</si>
  <si>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</si>
  <si>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</si>
  <si>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</si>
  <si>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</si>
  <si>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</si>
  <si>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</si>
  <si>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</si>
  <si>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</si>
  <si>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</si>
  <si>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</si>
  <si>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</si>
  <si>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</si>
  <si>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</si>
  <si>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</si>
  <si>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</si>
  <si>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</si>
  <si>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</si>
  <si>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</si>
  <si>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</si>
  <si>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</si>
  <si>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</si>
  <si>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</si>
  <si>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</si>
  <si>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</si>
  <si>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</si>
  <si>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</si>
  <si>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</si>
  <si>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</si>
  <si>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</si>
  <si>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</si>
  <si>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</si>
  <si>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</si>
  <si>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</si>
  <si>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</si>
  <si>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</si>
  <si>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</si>
  <si>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</si>
  <si>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</si>
  <si>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</si>
  <si>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</si>
  <si>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</si>
  <si>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</si>
  <si>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</si>
  <si>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</si>
  <si>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</si>
  <si>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</si>
  <si>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</si>
  <si>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</si>
  <si>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</si>
  <si>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</si>
  <si>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</si>
  <si>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</si>
  <si>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</si>
  <si>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</si>
  <si>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</si>
  <si>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</si>
  <si>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</si>
  <si>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</si>
  <si>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</si>
  <si>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</si>
  <si>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</si>
  <si>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</si>
  <si>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</si>
  <si>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</si>
  <si>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</si>
  <si>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</si>
  <si>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</si>
  <si>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</si>
  <si>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</si>
  <si>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</si>
  <si>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</si>
  <si>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</si>
  <si>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</si>
  <si>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</si>
  <si>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</si>
  <si>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</si>
  <si>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</si>
  <si>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</si>
  <si>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</si>
  <si>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</si>
  <si>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</si>
  <si>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</si>
  <si>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</si>
  <si>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</si>
  <si>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</si>
  <si>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</si>
  <si>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</si>
  <si>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</si>
  <si>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</si>
  <si>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</si>
  <si>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</si>
  <si>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</si>
  <si>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</si>
  <si>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</si>
  <si>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</si>
  <si>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</si>
  <si>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</si>
  <si>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</si>
  <si>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</si>
  <si>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</si>
  <si>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</si>
  <si>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</si>
  <si>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</si>
  <si>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</si>
  <si>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</si>
  <si>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</si>
  <si>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</si>
  <si>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</si>
  <si>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</si>
  <si>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</si>
  <si>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</si>
  <si>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</si>
  <si>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</si>
  <si>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</si>
  <si>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</si>
  <si>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横浜市西区みなとみらい3-6-1みなとみらいセンタービル14階</t>
    <phoneticPr fontId="3"/>
  </si>
  <si>
    <t>別紙1の通り</t>
    <rPh sb="0" eb="2">
      <t>ベッシ</t>
    </rPh>
    <rPh sb="4" eb="5">
      <t>トオ</t>
    </rPh>
    <phoneticPr fontId="3"/>
  </si>
  <si>
    <t>別紙2の通り</t>
    <rPh sb="0" eb="2">
      <t>ベッシ</t>
    </rPh>
    <rPh sb="4" eb="5">
      <t>トオ</t>
    </rPh>
    <phoneticPr fontId="3"/>
  </si>
  <si>
    <t>別紙3の通り</t>
    <rPh sb="0" eb="2">
      <t>ベッシ</t>
    </rPh>
    <rPh sb="4" eb="5">
      <t>トオ</t>
    </rPh>
    <phoneticPr fontId="3"/>
  </si>
  <si>
    <t>別紙4の通り</t>
    <rPh sb="0" eb="2">
      <t>ベッシ</t>
    </rPh>
    <rPh sb="4" eb="5">
      <t>トオ</t>
    </rPh>
    <phoneticPr fontId="3"/>
  </si>
  <si>
    <t>なし</t>
    <phoneticPr fontId="3"/>
  </si>
  <si>
    <t>別紙5の通り</t>
    <rPh sb="0" eb="2">
      <t>ベッシ</t>
    </rPh>
    <rPh sb="4" eb="5">
      <t>トオ</t>
    </rPh>
    <phoneticPr fontId="3"/>
  </si>
  <si>
    <t>令和   6 年  6  月 21 日</t>
    <phoneticPr fontId="3"/>
  </si>
  <si>
    <t xml:space="preserve">大和リース株式会社　横浜支社　　　　　　　　　　　支社長　角一吉昭 </t>
    <phoneticPr fontId="3"/>
  </si>
  <si>
    <t>大和リース株式会社　横浜支社</t>
    <phoneticPr fontId="3"/>
  </si>
  <si>
    <t>神奈川県横浜市西区みなとみらい3-6-1みなとみらいセンタービル14階</t>
    <phoneticPr fontId="3"/>
  </si>
  <si>
    <t>045-650-5400</t>
    <phoneticPr fontId="3"/>
  </si>
  <si>
    <t>横浜市長</t>
    <phoneticPr fontId="3"/>
  </si>
  <si>
    <t>Ｄ－建設業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</si>
</sst>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Normal="115" zoomScaleSheetLayoutView="100" workbookViewId="0">
      <selection activeCell="G38" sqref="G38"/>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452</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457</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453</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456</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454</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1956</v>
      </c>
      <c r="Q49" s="726"/>
      <c r="R49" s="726"/>
      <c r="S49" s="726"/>
      <c r="T49" s="726"/>
      <c r="U49" s="727"/>
    </row>
    <row r="50" spans="3:54" ht="26.25" customHeight="1" x14ac:dyDescent="0.15">
      <c r="C50" s="697" t="s">
        <v>11</v>
      </c>
      <c r="D50" s="698"/>
      <c r="E50" s="699"/>
      <c r="F50" s="708" t="s">
        <v>455</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458</v>
      </c>
      <c r="G54" s="793"/>
      <c r="H54" s="793"/>
      <c r="I54" s="793"/>
      <c r="J54" s="793"/>
      <c r="K54" s="793"/>
      <c r="L54" s="38" t="s">
        <v>48</v>
      </c>
      <c r="M54" s="38"/>
      <c r="N54" s="797"/>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1389</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122</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446</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447</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2425.4</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448</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2303.7000000000003</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449</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449</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450</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450</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450</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450</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450</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450</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2425.4</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2425.4</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451</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2303.7000000000003</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2303.7000000000003</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451</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大和リース株式会社　横浜支社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1"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3.5</v>
      </c>
      <c r="P27" s="881"/>
      <c r="Q27" s="881"/>
      <c r="R27" s="881"/>
      <c r="S27" s="59" t="s">
        <v>38</v>
      </c>
      <c r="T27" s="80"/>
      <c r="U27" s="80"/>
      <c r="X27" s="78" t="s">
        <v>39</v>
      </c>
      <c r="Y27" s="81"/>
      <c r="AG27" s="68"/>
      <c r="AH27" s="68"/>
      <c r="AI27" s="68"/>
      <c r="AJ27" s="68"/>
      <c r="AK27" s="831">
        <f>+AG18+O27</f>
        <v>3.5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113.7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113.7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113.7</v>
      </c>
      <c r="P27" s="881"/>
      <c r="Q27" s="881"/>
      <c r="R27" s="881"/>
      <c r="S27" s="59" t="s">
        <v>38</v>
      </c>
      <c r="T27" s="80"/>
      <c r="U27" s="80"/>
      <c r="X27" s="78" t="s">
        <v>39</v>
      </c>
      <c r="Y27" s="81"/>
      <c r="AG27" s="68"/>
      <c r="AH27" s="68"/>
      <c r="AI27" s="68"/>
      <c r="AJ27" s="68"/>
      <c r="AK27" s="831">
        <f>+AG18+O27</f>
        <v>113.7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113.7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119.7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113.7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119.7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23.7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23.7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23.7</v>
      </c>
      <c r="P27" s="881"/>
      <c r="Q27" s="881"/>
      <c r="R27" s="881"/>
      <c r="S27" s="59" t="s">
        <v>38</v>
      </c>
      <c r="T27" s="80"/>
      <c r="U27" s="80"/>
      <c r="X27" s="78" t="s">
        <v>39</v>
      </c>
      <c r="Y27" s="81"/>
      <c r="AG27" s="68"/>
      <c r="AH27" s="68"/>
      <c r="AI27" s="68"/>
      <c r="AJ27" s="68"/>
      <c r="AK27" s="831">
        <f>+AG18+O27</f>
        <v>23.7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23.7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23.7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166.2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175.1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166.2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166.2</v>
      </c>
      <c r="P27" s="881"/>
      <c r="Q27" s="881"/>
      <c r="R27" s="881"/>
      <c r="S27" s="59" t="s">
        <v>38</v>
      </c>
      <c r="T27" s="80"/>
      <c r="U27" s="80"/>
      <c r="X27" s="78" t="s">
        <v>39</v>
      </c>
      <c r="Y27" s="81"/>
      <c r="AG27" s="68"/>
      <c r="AH27" s="68"/>
      <c r="AI27" s="68"/>
      <c r="AJ27" s="68"/>
      <c r="AK27" s="831">
        <f>+AG18+O27</f>
        <v>166.2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166.2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175.1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166.2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175.1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44.3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46.7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44.3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44.3</v>
      </c>
      <c r="P27" s="881"/>
      <c r="Q27" s="881"/>
      <c r="R27" s="881"/>
      <c r="S27" s="59" t="s">
        <v>38</v>
      </c>
      <c r="T27" s="80"/>
      <c r="U27" s="80"/>
      <c r="X27" s="78" t="s">
        <v>39</v>
      </c>
      <c r="Y27" s="81"/>
      <c r="AG27" s="68"/>
      <c r="AH27" s="68"/>
      <c r="AI27" s="68"/>
      <c r="AJ27" s="68"/>
      <c r="AK27" s="831">
        <f>+AG18+O27</f>
        <v>44.3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44.3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46.7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44.3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46.7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598.20000000000005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629.70000000000005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598.20000000000005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598.20000000000005</v>
      </c>
      <c r="P27" s="881"/>
      <c r="Q27" s="881"/>
      <c r="R27" s="881"/>
      <c r="S27" s="59" t="s">
        <v>38</v>
      </c>
      <c r="T27" s="80"/>
      <c r="U27" s="80"/>
      <c r="X27" s="78" t="s">
        <v>39</v>
      </c>
      <c r="Y27" s="81"/>
      <c r="AG27" s="68"/>
      <c r="AH27" s="68"/>
      <c r="AI27" s="68"/>
      <c r="AJ27" s="68"/>
      <c r="AK27" s="831">
        <f>+AG18+O27</f>
        <v>598.20000000000005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598.20000000000005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629.70000000000005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598.20000000000005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629.70000000000005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1352.8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1424.1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1352.8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1352.8</v>
      </c>
      <c r="P27" s="881"/>
      <c r="Q27" s="881"/>
      <c r="R27" s="881"/>
      <c r="S27" s="59" t="s">
        <v>38</v>
      </c>
      <c r="T27" s="80"/>
      <c r="U27" s="80"/>
      <c r="X27" s="78" t="s">
        <v>39</v>
      </c>
      <c r="Y27" s="81"/>
      <c r="AG27" s="68"/>
      <c r="AH27" s="68"/>
      <c r="AI27" s="68"/>
      <c r="AJ27" s="68"/>
      <c r="AK27" s="831">
        <f>+AG18+O27</f>
        <v>1352.8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1352.8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1424.1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1352.8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1424.1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4"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大和リース株式会社　横浜支社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v>
      </c>
      <c r="P27" s="881"/>
      <c r="Q27" s="881"/>
      <c r="R27" s="881"/>
      <c r="S27" s="59" t="s">
        <v>38</v>
      </c>
      <c r="T27" s="80"/>
      <c r="U27" s="80"/>
      <c r="X27" s="78" t="s">
        <v>39</v>
      </c>
      <c r="Y27" s="81"/>
      <c r="AG27" s="68"/>
      <c r="AH27" s="68"/>
      <c r="AI27" s="68"/>
      <c r="AJ27" s="68"/>
      <c r="AK27" s="831">
        <f>+AG18+O27</f>
        <v>1.3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AA19" sqref="AA1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大和リース株式会社　横浜支社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3.7</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119.7</v>
      </c>
      <c r="M9" s="507">
        <f>IF(OR(ｷ.紙くず!F24&gt;0,ｷ.紙くず!F24&lt;0),ｷ.紙くず!F24,IF(M$19&gt;0,"0",0))</f>
        <v>25</v>
      </c>
      <c r="N9" s="507">
        <f>IF(OR(ｸ.木くず!F24&gt;0,ｸ.木くず!F24&lt;0),ｸ.木くず!F24,IF(N$19&gt;0,"0",0))</f>
        <v>175.1</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46.7</v>
      </c>
      <c r="T9" s="507">
        <f>IF(OR(ｾ.ｶﾞﾗｽ･ｺﾝｸﾘ･陶磁器くず!F24&gt;0,ｾ.ｶﾞﾗｽ･ｺﾝｸﾘ･陶磁器くず!F24&lt;0),ｾ.ｶﾞﾗｽ･ｺﾝｸﾘ･陶磁器くず!F24,IF(T$19&gt;0,"0",0))</f>
        <v>629.70000000000005</v>
      </c>
      <c r="U9" s="507">
        <f>IF(OR(ｿ.鉱さい!F24&gt;0,ｿ.鉱さい!F24&lt;0),ｿ.鉱さい!F24,IF(U$19&gt;0,"0",0))</f>
        <v>0</v>
      </c>
      <c r="V9" s="507">
        <f>IF(OR(ﾀ.がれき類!F24&gt;0,ﾀ.がれき類!F24&lt;0),ﾀ.がれき類!F24,IF(V$19&gt;0,"0",0))</f>
        <v>1424.1</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1.4</v>
      </c>
      <c r="AA9" s="509">
        <f>IF(SUM(G9:Z9)&gt;0,SUM(G9:Z9),IF(AA$19&gt;0,"0",0))</f>
        <v>2425.4</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3.7</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119.7</v>
      </c>
      <c r="M14" s="513">
        <f>IF(OR(ｷ.紙くず!F29&gt;0,ｷ.紙くず!F29&lt;0),ｷ.紙くず!F29,IF(M$19&gt;0,"0",0))</f>
        <v>25</v>
      </c>
      <c r="N14" s="513">
        <f>IF(OR(ｸ.木くず!F29&gt;0,ｸ.木くず!F29&lt;0),ｸ.木くず!F29,IF(N$19&gt;0,"0",0))</f>
        <v>175.1</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46.7</v>
      </c>
      <c r="T14" s="513">
        <f>IF(OR(ｾ.ｶﾞﾗｽ･ｺﾝｸﾘ･陶磁器くず!F29&gt;0,ｾ.ｶﾞﾗｽ･ｺﾝｸﾘ･陶磁器くず!F29&lt;0),ｾ.ｶﾞﾗｽ･ｺﾝｸﾘ･陶磁器くず!F29,IF(T$19&gt;0,"0",0))</f>
        <v>629.70000000000005</v>
      </c>
      <c r="U14" s="513">
        <f>IF(OR(ｿ.鉱さい!F29&gt;0,ｿ.鉱さい!F29&lt;0),ｿ.鉱さい!F29,IF(U$19&gt;0,"0",0))</f>
        <v>0</v>
      </c>
      <c r="V14" s="513">
        <f>IF(OR(ﾀ.がれき類!F29&gt;0,ﾀ.がれき類!F29&lt;0),ﾀ.がれき類!F29,IF(V$19&gt;0,"0",0))</f>
        <v>1424.1</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1.4</v>
      </c>
      <c r="AA14" s="515">
        <f t="shared" si="0"/>
        <v>2425.4</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3.7</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119.7</v>
      </c>
      <c r="M16" s="513">
        <f>IF(OR(ｷ.紙くず!F31&gt;0,ｷ.紙くず!F31&lt;0),ｷ.紙くず!F31,IF(M$19&gt;0,"0",0))</f>
        <v>25</v>
      </c>
      <c r="N16" s="513">
        <f>IF(OR(ｸ.木くず!F31&gt;0,ｸ.木くず!F31&lt;0),ｸ.木くず!F31,IF(N$19&gt;0,"0",0))</f>
        <v>175.1</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46.7</v>
      </c>
      <c r="T16" s="513">
        <f>IF(OR(ｾ.ｶﾞﾗｽ･ｺﾝｸﾘ･陶磁器くず!F31&gt;0,ｾ.ｶﾞﾗｽ･ｺﾝｸﾘ･陶磁器くず!F31&lt;0),ｾ.ｶﾞﾗｽ･ｺﾝｸﾘ･陶磁器くず!F31,IF(T$19&gt;0,"0",0))</f>
        <v>629.70000000000005</v>
      </c>
      <c r="U16" s="513">
        <f>IF(OR(ｿ.鉱さい!F31&gt;0,ｿ.鉱さい!F31&lt;0),ｿ.鉱さい!F31,IF(U$19&gt;0,"0",0))</f>
        <v>0</v>
      </c>
      <c r="V16" s="513">
        <f>IF(OR(ﾀ.がれき類!F31&gt;0,ﾀ.がれき類!F31&lt;0),ﾀ.がれき類!F31,IF(V$19&gt;0,"0",0))</f>
        <v>1424.1</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1.4</v>
      </c>
      <c r="AA16" s="515">
        <f t="shared" si="0"/>
        <v>2425.4</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3.5</v>
      </c>
      <c r="I19" s="519">
        <f t="shared" si="1"/>
        <v>0</v>
      </c>
      <c r="J19" s="519">
        <f t="shared" si="1"/>
        <v>0</v>
      </c>
      <c r="K19" s="519">
        <f t="shared" si="1"/>
        <v>0</v>
      </c>
      <c r="L19" s="519">
        <f t="shared" si="1"/>
        <v>113.7</v>
      </c>
      <c r="M19" s="519">
        <f t="shared" si="1"/>
        <v>23.7</v>
      </c>
      <c r="N19" s="519">
        <f t="shared" si="1"/>
        <v>166.2</v>
      </c>
      <c r="O19" s="519">
        <f t="shared" si="1"/>
        <v>0</v>
      </c>
      <c r="P19" s="519">
        <f t="shared" si="1"/>
        <v>0</v>
      </c>
      <c r="Q19" s="519">
        <f t="shared" si="1"/>
        <v>0</v>
      </c>
      <c r="R19" s="519">
        <f t="shared" si="1"/>
        <v>0</v>
      </c>
      <c r="S19" s="519">
        <f t="shared" si="1"/>
        <v>44.3</v>
      </c>
      <c r="T19" s="519">
        <f t="shared" si="1"/>
        <v>598.20000000000005</v>
      </c>
      <c r="U19" s="519">
        <f t="shared" si="1"/>
        <v>0</v>
      </c>
      <c r="V19" s="519">
        <f t="shared" si="1"/>
        <v>1352.8</v>
      </c>
      <c r="W19" s="519">
        <f t="shared" si="1"/>
        <v>0</v>
      </c>
      <c r="X19" s="519">
        <f t="shared" si="1"/>
        <v>0</v>
      </c>
      <c r="Y19" s="519">
        <f t="shared" si="1"/>
        <v>0</v>
      </c>
      <c r="Z19" s="520">
        <f t="shared" si="1"/>
        <v>1.3</v>
      </c>
      <c r="AA19" s="521">
        <f t="shared" ref="AA19:AA25" si="2">SUM(G19:Z19)</f>
        <v>2303.7000000000003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3.5</v>
      </c>
      <c r="I37" s="554">
        <f t="shared" si="8"/>
        <v>0</v>
      </c>
      <c r="J37" s="554">
        <f t="shared" si="8"/>
        <v>0</v>
      </c>
      <c r="K37" s="554">
        <f t="shared" si="8"/>
        <v>0</v>
      </c>
      <c r="L37" s="554">
        <f t="shared" si="8"/>
        <v>113.7</v>
      </c>
      <c r="M37" s="554">
        <f t="shared" si="8"/>
        <v>23.7</v>
      </c>
      <c r="N37" s="554">
        <f t="shared" si="8"/>
        <v>166.2</v>
      </c>
      <c r="O37" s="554">
        <f t="shared" si="8"/>
        <v>0</v>
      </c>
      <c r="P37" s="554">
        <f t="shared" si="8"/>
        <v>0</v>
      </c>
      <c r="Q37" s="554">
        <f t="shared" si="8"/>
        <v>0</v>
      </c>
      <c r="R37" s="554">
        <f t="shared" si="8"/>
        <v>0</v>
      </c>
      <c r="S37" s="554">
        <f t="shared" si="8"/>
        <v>44.3</v>
      </c>
      <c r="T37" s="554">
        <f t="shared" si="8"/>
        <v>598.20000000000005</v>
      </c>
      <c r="U37" s="554">
        <f t="shared" si="8"/>
        <v>0</v>
      </c>
      <c r="V37" s="554">
        <f t="shared" si="8"/>
        <v>1352.8</v>
      </c>
      <c r="W37" s="554">
        <f t="shared" si="8"/>
        <v>0</v>
      </c>
      <c r="X37" s="554">
        <f t="shared" si="8"/>
        <v>0</v>
      </c>
      <c r="Y37" s="554">
        <f t="shared" si="8"/>
        <v>0</v>
      </c>
      <c r="Z37" s="555">
        <f t="shared" si="8"/>
        <v>1.3</v>
      </c>
      <c r="AA37" s="556">
        <f t="shared" si="4"/>
        <v>2303.7000000000003</v>
      </c>
    </row>
    <row r="38" spans="2:27" ht="24" customHeight="1" x14ac:dyDescent="0.15">
      <c r="B38" s="186"/>
      <c r="C38" s="972"/>
      <c r="D38" s="247"/>
      <c r="E38" s="245" t="s">
        <v>319</v>
      </c>
      <c r="F38" s="585"/>
      <c r="G38" s="545">
        <f t="shared" ref="G38:Z38" si="9">SUM(G39:G41)</f>
        <v>0</v>
      </c>
      <c r="H38" s="545">
        <f t="shared" si="9"/>
        <v>3.5</v>
      </c>
      <c r="I38" s="545">
        <f t="shared" si="9"/>
        <v>0</v>
      </c>
      <c r="J38" s="545">
        <f t="shared" si="9"/>
        <v>0</v>
      </c>
      <c r="K38" s="545">
        <f t="shared" si="9"/>
        <v>0</v>
      </c>
      <c r="L38" s="545">
        <f t="shared" si="9"/>
        <v>113.7</v>
      </c>
      <c r="M38" s="545">
        <f t="shared" si="9"/>
        <v>23.7</v>
      </c>
      <c r="N38" s="545">
        <f t="shared" si="9"/>
        <v>166.2</v>
      </c>
      <c r="O38" s="545">
        <f t="shared" si="9"/>
        <v>0</v>
      </c>
      <c r="P38" s="545">
        <f t="shared" si="9"/>
        <v>0</v>
      </c>
      <c r="Q38" s="545">
        <f t="shared" si="9"/>
        <v>0</v>
      </c>
      <c r="R38" s="545">
        <f t="shared" si="9"/>
        <v>0</v>
      </c>
      <c r="S38" s="545">
        <f t="shared" si="9"/>
        <v>44.3</v>
      </c>
      <c r="T38" s="545">
        <f t="shared" si="9"/>
        <v>598.20000000000005</v>
      </c>
      <c r="U38" s="545">
        <f t="shared" si="9"/>
        <v>0</v>
      </c>
      <c r="V38" s="545">
        <f t="shared" si="9"/>
        <v>1352.8</v>
      </c>
      <c r="W38" s="545">
        <f t="shared" si="9"/>
        <v>0</v>
      </c>
      <c r="X38" s="545">
        <f t="shared" si="9"/>
        <v>0</v>
      </c>
      <c r="Y38" s="545">
        <f t="shared" si="9"/>
        <v>0</v>
      </c>
      <c r="Z38" s="546">
        <f t="shared" si="9"/>
        <v>1.3</v>
      </c>
      <c r="AA38" s="547">
        <f t="shared" si="4"/>
        <v>2303.7000000000003</v>
      </c>
    </row>
    <row r="39" spans="2:27" ht="24" customHeight="1" x14ac:dyDescent="0.15">
      <c r="B39" s="186"/>
      <c r="C39" s="972"/>
      <c r="D39" s="248"/>
      <c r="E39" s="243"/>
      <c r="F39" s="241" t="s">
        <v>233</v>
      </c>
      <c r="G39" s="548">
        <f>+ｱ.燃え殻!$Z$28</f>
        <v>0</v>
      </c>
      <c r="H39" s="548">
        <f>+ｲ.汚泥!$Z$28</f>
        <v>3.5</v>
      </c>
      <c r="I39" s="548">
        <f>+ｳ.廃油!$Z$28</f>
        <v>0</v>
      </c>
      <c r="J39" s="548">
        <f>+ｴ.廃酸!$Z$28</f>
        <v>0</v>
      </c>
      <c r="K39" s="548">
        <f>+ｵ.廃ｱﾙｶﾘ!$Z$28</f>
        <v>0</v>
      </c>
      <c r="L39" s="548">
        <f>+ｶ.廃ﾌﾟﾗ類!$Z$28</f>
        <v>113.7</v>
      </c>
      <c r="M39" s="548">
        <f>+ｷ.紙くず!$Z$28</f>
        <v>23.7</v>
      </c>
      <c r="N39" s="548">
        <f>+ｸ.木くず!$Z$28</f>
        <v>166.2</v>
      </c>
      <c r="O39" s="548">
        <f>+ｹ.繊維くず!$Z$28</f>
        <v>0</v>
      </c>
      <c r="P39" s="548">
        <f>+ｺ.動植物性残さ!$Z$28</f>
        <v>0</v>
      </c>
      <c r="Q39" s="548">
        <f>+ｻ.動物系固形不要物!$Z$28</f>
        <v>0</v>
      </c>
      <c r="R39" s="548">
        <f>+ｼ.ｺﾞﾑくず!$Z$28</f>
        <v>0</v>
      </c>
      <c r="S39" s="548">
        <f>+ｽ.金属くず!$Z$28</f>
        <v>44.3</v>
      </c>
      <c r="T39" s="548">
        <f>+ｾ.ｶﾞﾗｽ･ｺﾝｸﾘ･陶磁器くず!$Z$28</f>
        <v>598.20000000000005</v>
      </c>
      <c r="U39" s="548">
        <f>+ｿ.鉱さい!$Z$28</f>
        <v>0</v>
      </c>
      <c r="V39" s="548">
        <f>+ﾀ.がれき類!$Z$28</f>
        <v>1352.8</v>
      </c>
      <c r="W39" s="548">
        <f>+ﾁ.動物のふん尿!$Z$28</f>
        <v>0</v>
      </c>
      <c r="X39" s="548">
        <f>+ﾂ.動物の死体!$Z$28</f>
        <v>0</v>
      </c>
      <c r="Y39" s="548">
        <f>+ﾃ.ばいじん!$Z$28</f>
        <v>0</v>
      </c>
      <c r="Z39" s="549">
        <f>+ﾄ.混合廃棄物その他!$Z$28</f>
        <v>1.3</v>
      </c>
      <c r="AA39" s="550">
        <f t="shared" si="4"/>
        <v>2303.7000000000003</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3.5</v>
      </c>
      <c r="I43" s="557">
        <f>+ｳ.廃油!$AK$27</f>
        <v>0</v>
      </c>
      <c r="J43" s="557">
        <f>+ｴ.廃酸!$AK$27</f>
        <v>0</v>
      </c>
      <c r="K43" s="557">
        <f>+ｵ.廃ｱﾙｶﾘ!$AK$27</f>
        <v>0</v>
      </c>
      <c r="L43" s="557">
        <f>+ｶ.廃ﾌﾟﾗ類!$AK$27</f>
        <v>113.7</v>
      </c>
      <c r="M43" s="557">
        <f>+ｷ.紙くず!$AK$27</f>
        <v>23.7</v>
      </c>
      <c r="N43" s="557">
        <f>+ｸ.木くず!$AK$27</f>
        <v>166.2</v>
      </c>
      <c r="O43" s="557">
        <f>+ｹ.繊維くず!$AK$27</f>
        <v>0</v>
      </c>
      <c r="P43" s="557">
        <f>+ｺ.動植物性残さ!$AK$27</f>
        <v>0</v>
      </c>
      <c r="Q43" s="557">
        <f>+ｻ.動物系固形不要物!$AK$27</f>
        <v>0</v>
      </c>
      <c r="R43" s="557">
        <f>+ｼ.ｺﾞﾑくず!$AK$27</f>
        <v>0</v>
      </c>
      <c r="S43" s="557">
        <f>+ｽ.金属くず!$AK$27</f>
        <v>44.3</v>
      </c>
      <c r="T43" s="557">
        <f>+ｾ.ｶﾞﾗｽ･ｺﾝｸﾘ･陶磁器くず!$AK$27</f>
        <v>598.20000000000005</v>
      </c>
      <c r="U43" s="557">
        <f>+ｿ.鉱さい!$AK$27</f>
        <v>0</v>
      </c>
      <c r="V43" s="557">
        <f>+ﾀ.がれき類!$AK$27</f>
        <v>1352.8</v>
      </c>
      <c r="W43" s="557">
        <f>+ﾁ.動物のふん尿!$AK$27</f>
        <v>0</v>
      </c>
      <c r="X43" s="557">
        <f>+ﾂ.動物の死体!$AK$27</f>
        <v>0</v>
      </c>
      <c r="Y43" s="557">
        <f>+ﾃ.ばいじん!$AK$27</f>
        <v>0</v>
      </c>
      <c r="Z43" s="558">
        <f>+ﾄ.混合廃棄物その他!$AK$27</f>
        <v>1.3</v>
      </c>
      <c r="AA43" s="559">
        <f t="shared" si="4"/>
        <v>2303.7000000000003</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3.5</v>
      </c>
      <c r="I45" s="563">
        <f>+ｳ.廃油!$AR$24</f>
        <v>0</v>
      </c>
      <c r="J45" s="563">
        <f>+ｴ.廃酸!$AR$24</f>
        <v>0</v>
      </c>
      <c r="K45" s="563">
        <f>+ｵ.廃ｱﾙｶﾘ!$AR$24</f>
        <v>0</v>
      </c>
      <c r="L45" s="563">
        <f>+ｶ.廃ﾌﾟﾗ類!$AR$24</f>
        <v>113.7</v>
      </c>
      <c r="M45" s="563">
        <f>+ｷ.紙くず!$AR$24</f>
        <v>23.7</v>
      </c>
      <c r="N45" s="563">
        <f>+ｸ.木くず!$AR$24</f>
        <v>166.2</v>
      </c>
      <c r="O45" s="563">
        <f>+ｹ.繊維くず!$AR$24</f>
        <v>0</v>
      </c>
      <c r="P45" s="563">
        <f>+ｺ.動植物性残さ!$AR$24</f>
        <v>0</v>
      </c>
      <c r="Q45" s="563">
        <f>+ｻ.動物系固形不要物!$AR$24</f>
        <v>0</v>
      </c>
      <c r="R45" s="563">
        <f>+ｼ.ｺﾞﾑくず!$AR$24</f>
        <v>0</v>
      </c>
      <c r="S45" s="563">
        <f>+ｽ.金属くず!$AR$24</f>
        <v>44.3</v>
      </c>
      <c r="T45" s="563">
        <f>+ｾ.ｶﾞﾗｽ･ｺﾝｸﾘ･陶磁器くず!$AR$24</f>
        <v>598.20000000000005</v>
      </c>
      <c r="U45" s="563">
        <f>+ｿ.鉱さい!$AR$24</f>
        <v>0</v>
      </c>
      <c r="V45" s="563">
        <f>+ﾀ.がれき類!$AR$24</f>
        <v>1352.8</v>
      </c>
      <c r="W45" s="563">
        <f>+ﾁ.動物のふん尿!$AR$24</f>
        <v>0</v>
      </c>
      <c r="X45" s="563">
        <f>+ﾂ.動物の死体!$AR$24</f>
        <v>0</v>
      </c>
      <c r="Y45" s="563">
        <f>+ﾃ.ばいじん!$AR$24</f>
        <v>0</v>
      </c>
      <c r="Z45" s="564">
        <f>+ﾄ.混合廃棄物その他!$AR$24</f>
        <v>1.3</v>
      </c>
      <c r="AA45" s="565">
        <f t="shared" si="4"/>
        <v>2303.7000000000003</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7.2</v>
      </c>
      <c r="I55" s="634">
        <f t="shared" si="10"/>
        <v>0</v>
      </c>
      <c r="J55" s="634">
        <f t="shared" si="10"/>
        <v>0</v>
      </c>
      <c r="K55" s="634">
        <f t="shared" si="10"/>
        <v>0</v>
      </c>
      <c r="L55" s="634">
        <f t="shared" si="10"/>
        <v>233.4</v>
      </c>
      <c r="M55" s="634">
        <f t="shared" si="10"/>
        <v>48.7</v>
      </c>
      <c r="N55" s="634">
        <f t="shared" si="10"/>
        <v>341.29999999999995</v>
      </c>
      <c r="O55" s="634">
        <f t="shared" si="10"/>
        <v>0</v>
      </c>
      <c r="P55" s="634">
        <f t="shared" si="10"/>
        <v>0</v>
      </c>
      <c r="Q55" s="634">
        <f t="shared" si="10"/>
        <v>0</v>
      </c>
      <c r="R55" s="634">
        <f t="shared" si="10"/>
        <v>0</v>
      </c>
      <c r="S55" s="634">
        <f t="shared" si="10"/>
        <v>91</v>
      </c>
      <c r="T55" s="634">
        <f t="shared" si="10"/>
        <v>1227.9000000000001</v>
      </c>
      <c r="U55" s="634">
        <f t="shared" si="10"/>
        <v>0</v>
      </c>
      <c r="V55" s="634">
        <f t="shared" si="10"/>
        <v>2776.8999999999996</v>
      </c>
      <c r="W55" s="634">
        <f t="shared" si="10"/>
        <v>0</v>
      </c>
      <c r="X55" s="634">
        <f t="shared" si="10"/>
        <v>0</v>
      </c>
      <c r="Y55" s="634">
        <f t="shared" si="10"/>
        <v>0</v>
      </c>
      <c r="Z55" s="634">
        <f t="shared" si="10"/>
        <v>2.7</v>
      </c>
      <c r="AA55" s="633">
        <f>+AA9+AA19+AA20</f>
        <v>4729.1000000000004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21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横浜市西区みなとみらい3-6-1みなとみらいセンタービル14階</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 xml:space="preserve">大和リース株式会社　横浜支社　　　　　　　　　　　支社長　角一吉昭 </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045-650-5400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大和リース株式会社　横浜支社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1956</v>
      </c>
      <c r="Q25" s="1086"/>
      <c r="R25" s="1086"/>
      <c r="S25" s="1086"/>
      <c r="T25" s="1086"/>
      <c r="U25" s="1087"/>
    </row>
    <row r="26" spans="1:22" ht="26.25" customHeight="1" x14ac:dyDescent="0.15">
      <c r="C26" s="1099" t="s">
        <v>11</v>
      </c>
      <c r="D26" s="1100"/>
      <c r="E26" s="1101"/>
      <c r="F26" s="1118" t="str">
        <f>+表紙!F50</f>
        <v>神奈川県横浜市西区みなとみらい3-6-1みなとみらいセンタービル14階</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1389</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122</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2425.4</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別紙3の通り</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2303.7000000000003</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別紙3の通り</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別紙4の通り</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別紙4の通り</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なし</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なし</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なし</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2425.4</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2425.4</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別紙5の通り</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2303.7000000000003</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2303.7000000000003</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別紙5の通り</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2024-06-24T07:03:26Z</dcterms:created>
  <dcterms:modified xsi:type="dcterms:W3CDTF">2024-09-05T04:43:19Z</dcterms:modified>
</cp:coreProperties>
</file>