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5330" yWindow="1275" windowWidth="21510" windowHeight="1566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O12" i="94" s="1"/>
  <c r="AK27" i="82"/>
  <c r="X32" i="94"/>
  <c r="X31" i="94" s="1"/>
  <c r="X26" i="94" s="1"/>
  <c r="X18" i="82"/>
  <c r="O16" i="83"/>
  <c r="Y50" i="94" s="1"/>
  <c r="X21" i="83"/>
  <c r="AK27" i="83"/>
  <c r="O16" i="94"/>
  <c r="O9" i="94"/>
  <c r="O55" i="94" s="1"/>
  <c r="O14" i="94"/>
  <c r="H27" i="94"/>
  <c r="X27" i="94"/>
  <c r="X21" i="78"/>
  <c r="O16" i="79"/>
  <c r="R50" i="94" s="1"/>
  <c r="X21" i="89"/>
  <c r="F12" i="83"/>
  <c r="O18" i="94"/>
  <c r="O15" i="94"/>
  <c r="O13"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7" i="94" l="1"/>
  <c r="O11" i="94"/>
  <c r="O10"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<sst xmlns="http://schemas.openxmlformats.org/spreadsheetml/2006/main" count="3179" uniqueCount="461">
  <si>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</si>
  <si>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</si>
  <si>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</si>
  <si>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</si>
  <si>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</si>
  <si>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</si>
  <si>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</si>
  <si>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</si>
  <si>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</si>
  <si>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</si>
  <si>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</si>
  <si>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</si>
  <si>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</si>
  <si>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</si>
  <si>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</si>
  <si>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</si>
  <si>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</si>
  <si>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</si>
  <si>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</si>
  <si>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</si>
  <si>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</si>
  <si>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</si>
  <si>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</si>
  <si>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</si>
  <si>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</si>
  <si>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</si>
  <si>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</si>
  <si>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</si>
  <si>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</si>
  <si>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</si>
  <si>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</si>
  <si>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</si>
  <si>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</si>
  <si>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</si>
  <si>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</si>
  <si>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</si>
  <si>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</si>
  <si>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</si>
  <si>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</si>
  <si>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</si>
  <si>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</si>
  <si>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</si>
  <si>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</si>
  <si>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</si>
  <si>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</si>
  <si>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</si>
  <si>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</si>
  <si>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</si>
  <si>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</si>
  <si>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</si>
  <si>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</si>
  <si>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</si>
  <si>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</si>
  <si>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</si>
  <si>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</si>
  <si>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</si>
  <si>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</si>
  <si>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</si>
  <si>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</si>
  <si>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</si>
  <si>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</si>
  <si>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</si>
  <si>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</si>
  <si>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</si>
  <si>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</si>
  <si>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</si>
  <si>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</si>
  <si>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</si>
  <si>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</si>
  <si>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</si>
  <si>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</si>
  <si>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</si>
  <si>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</si>
  <si>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</si>
  <si>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</si>
  <si>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</si>
  <si>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</si>
  <si>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</si>
  <si>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</si>
  <si>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</si>
  <si>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</si>
  <si>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</si>
  <si>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</si>
  <si>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</si>
  <si>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</si>
  <si>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</si>
  <si>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</si>
  <si>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</si>
  <si>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</si>
  <si>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</si>
  <si>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</si>
  <si>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</si>
  <si>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</si>
  <si>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</si>
  <si>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</si>
  <si>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</si>
  <si>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</si>
  <si>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</si>
  <si>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</si>
  <si>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</si>
  <si>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</si>
  <si>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</si>
  <si>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</si>
  <si>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</si>
  <si>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</si>
  <si>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</si>
  <si>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</si>
  <si>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</si>
  <si>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</si>
  <si>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</si>
  <si>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</si>
  <si>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</si>
  <si>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</si>
  <si>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</si>
  <si>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</si>
  <si>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</si>
  <si>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</si>
  <si>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</si>
  <si>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</si>
  <si>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</si>
  <si>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</si>
  <si>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</si>
  <si>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</si>
  <si>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</si>
  <si>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</si>
  <si>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</si>
  <si>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</si>
  <si>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</si>
  <si>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</si>
  <si>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</si>
  <si>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</si>
  <si>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</si>
  <si>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</si>
  <si>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</si>
  <si>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</si>
  <si>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</si>
  <si>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</si>
  <si>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</si>
  <si>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</si>
  <si>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</si>
  <si>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</si>
  <si>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</si>
  <si>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</si>
  <si>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</si>
  <si>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</si>
  <si>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</si>
  <si>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</si>
  <si>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</si>
  <si>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</si>
  <si>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</si>
  <si>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</si>
  <si>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</si>
  <si>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</si>
  <si>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</si>
  <si>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</si>
  <si>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</si>
  <si>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</si>
  <si>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</si>
  <si>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</si>
  <si>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</si>
  <si>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</si>
  <si>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</si>
  <si>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</si>
  <si>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</si>
  <si>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</si>
  <si>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</si>
  <si>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</si>
  <si>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</si>
  <si>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</si>
  <si>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</si>
  <si>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</si>
  <si>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</si>
  <si>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</si>
  <si>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</si>
  <si>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</si>
  <si>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</si>
  <si>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</si>
  <si>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</si>
  <si>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</si>
  <si>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</si>
  <si>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</si>
  <si>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</si>
  <si>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</si>
  <si>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</si>
  <si>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</si>
  <si>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</si>
  <si>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</si>
  <si>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</si>
  <si>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</si>
  <si>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</si>
  <si>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</si>
  <si>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</si>
  <si>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</si>
  <si>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</si>
  <si>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</si>
  <si>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</si>
  <si>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</si>
  <si>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</si>
  <si>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</si>
  <si>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</si>
  <si>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</si>
  <si>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</si>
  <si>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</si>
  <si>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</si>
  <si>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</si>
  <si>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</si>
  <si>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</si>
  <si>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</si>
  <si>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</si>
  <si>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</si>
  <si>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</si>
  <si>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</si>
  <si>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</si>
  <si>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</si>
  <si>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</si>
  <si>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</si>
  <si>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</si>
  <si>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</si>
  <si>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</si>
  <si>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</si>
  <si>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</si>
  <si>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</si>
  <si>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</si>
  <si>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</si>
  <si>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</si>
  <si>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</si>
  <si>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</si>
  <si>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</si>
  <si>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</si>
  <si>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</si>
  <si>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</si>
  <si>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</si>
  <si>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</si>
  <si>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</si>
  <si>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</si>
  <si>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</si>
  <si>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</si>
  <si>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</si>
  <si>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</si>
  <si>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</si>
  <si>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</si>
  <si>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</si>
  <si>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</si>
  <si>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</si>
  <si>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</si>
  <si>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</si>
  <si>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</si>
  <si>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</si>
  <si>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</si>
  <si>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</si>
  <si>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</si>
  <si>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</si>
  <si>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</si>
  <si>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</si>
  <si>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</si>
  <si>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</si>
  <si>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</si>
  <si>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</si>
  <si>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</si>
  <si>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</si>
  <si>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</si>
  <si>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</si>
  <si>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</si>
  <si>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</si>
  <si>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</si>
  <si>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</si>
  <si>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</si>
  <si>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</si>
  <si>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</si>
  <si>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</si>
  <si>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</si>
  <si>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</si>
  <si>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</si>
  <si>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</si>
  <si>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</si>
  <si>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</si>
  <si>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</si>
  <si>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</si>
  <si>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</si>
  <si>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</si>
  <si>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</si>
  <si>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</si>
  <si>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</si>
  <si>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</si>
  <si>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</si>
  <si>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</si>
  <si>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</si>
  <si>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</si>
  <si>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</si>
  <si>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</si>
  <si>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</si>
  <si>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</si>
  <si>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</si>
  <si>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</si>
  <si>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</si>
  <si>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</si>
  <si>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</si>
  <si>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</si>
  <si>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</si>
  <si>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</si>
  <si>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</si>
  <si>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</si>
  <si>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</si>
  <si>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</si>
  <si>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</si>
  <si>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</si>
  <si>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</si>
  <si>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</si>
  <si>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</si>
  <si>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</si>
  <si>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</si>
  <si>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</si>
  <si>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</si>
  <si>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</si>
  <si>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</si>
  <si>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</si>
  <si>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</si>
  <si>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</si>
  <si>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</si>
  <si>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</si>
  <si>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</si>
  <si>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</si>
  <si>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</si>
  <si>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</si>
  <si>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</si>
  <si>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</si>
  <si>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</si>
  <si>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</si>
  <si>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</si>
  <si>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</si>
  <si>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</si>
  <si>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</si>
  <si>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</si>
  <si>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</si>
  <si>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</si>
  <si>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</si>
  <si>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</si>
  <si>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</si>
  <si>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</si>
  <si>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</si>
  <si>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</si>
  <si>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</si>
  <si>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</si>
  <si>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</si>
  <si>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</si>
  <si>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</si>
  <si>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</si>
  <si>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</si>
  <si>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</si>
  <si>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</si>
  <si>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</si>
  <si>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</si>
  <si>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</si>
  <si>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</si>
  <si>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</si>
  <si>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</si>
  <si>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</si>
  <si>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</si>
  <si>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</si>
  <si>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</si>
  <si>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</si>
  <si>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</si>
  <si>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</si>
  <si>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</si>
  <si>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</si>
  <si>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</si>
  <si>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</si>
  <si>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</si>
  <si>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</si>
  <si>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</si>
  <si>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</si>
  <si>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</si>
  <si>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</si>
  <si>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</si>
  <si>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</si>
  <si>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</si>
  <si>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</si>
  <si>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</si>
  <si>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</si>
  <si>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</si>
  <si>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</si>
  <si>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</si>
  <si>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</si>
  <si>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</si>
  <si>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</si>
  <si>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</si>
  <si>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</si>
  <si>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</si>
  <si>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</si>
  <si>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</si>
  <si>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</si>
  <si>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</si>
  <si>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</si>
  <si>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</si>
  <si>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</si>
  <si>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</si>
  <si>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</si>
  <si>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</si>
  <si>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</si>
  <si>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</si>
  <si>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</si>
  <si>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</si>
  <si>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</si>
  <si>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</si>
  <si>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</si>
  <si>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</si>
  <si>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</si>
  <si>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</si>
  <si>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</si>
  <si>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</si>
  <si>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</si>
  <si>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</si>
  <si>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</si>
  <si>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</si>
  <si>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</si>
  <si>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</si>
  <si>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</si>
  <si>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</si>
  <si>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</si>
  <si>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</si>
  <si>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</si>
  <si>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</si>
  <si>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</si>
  <si>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</si>
  <si>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</si>
  <si>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</si>
  <si>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</si>
  <si>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</si>
  <si>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</si>
  <si>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</si>
  <si>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</si>
  <si>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</si>
  <si>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</si>
  <si>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</si>
  <si>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</si>
  <si>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</si>
  <si>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</si>
  <si>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</si>
  <si>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</si>
  <si>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</si>
  <si>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</si>
  <si>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</si>
  <si>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</si>
  <si>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</si>
  <si>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</si>
  <si>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東京都江東区新砂1-1-1</t>
    <phoneticPr fontId="3"/>
  </si>
  <si>
    <t>株式会社竹中工務店　東京本店
安全環境部長　松岡　香世子</t>
    <phoneticPr fontId="3"/>
  </si>
  <si>
    <t>株式会社竹中工務店　東京本店</t>
    <phoneticPr fontId="3"/>
  </si>
  <si>
    <t>03-6810-5114</t>
    <phoneticPr fontId="3"/>
  </si>
  <si>
    <t>横浜市長</t>
    <phoneticPr fontId="3"/>
  </si>
  <si>
    <t>Ｄ－建設業</t>
    <phoneticPr fontId="3"/>
  </si>
  <si>
    <t>総合建設業</t>
    <phoneticPr fontId="3"/>
  </si>
  <si>
    <t>2497人</t>
    <rPh sb="4" eb="5">
      <t>ニン</t>
    </rPh>
    <phoneticPr fontId="3"/>
  </si>
  <si>
    <t>別紙に記載</t>
    <phoneticPr fontId="3"/>
  </si>
  <si>
    <t>以下の項目について作業所にて活動を実施した。
　・持込む資材等が過剰にならないよう計画をたてる。
　・工場加工・製作、プレカットを推進する。
　・パレット利用、ラック式・コンテナ式の採用等省梱包・無梱包を工夫する。
　・プレハブ化、ユニット化、代替型枠の採用等の工法改善を推進する。</t>
    <phoneticPr fontId="3"/>
  </si>
  <si>
    <t>引き続き以下の項目について作業所にて活動を実施する。
　・持込む資材等が過剰にならないよう計画をたてる。
　・工場加工・製作、プレカットを推進する。
　・パレット利用、ラック式・コンテナ式の採用等省梱包・無梱包を工夫する。
　・プレハブ化、ユニット化、代替型枠の採用等の工法改善を推進する。</t>
    <phoneticPr fontId="3"/>
  </si>
  <si>
    <t>1.0㎥の専用容器（フレコンバック）を設置し、分別を徹底した。
　（コンテナ設置及びダンプ直搬出は原則認めない）
　実施品目・コンクリート破片、アスファルトコンクリート破片、廃プラスチック類、金属くず、紙くず、木くず、
　　　　　　　ガラス陶磁器くず、石膏ボード、可燃物、安定型混合廃棄物、石綿含有建材</t>
    <phoneticPr fontId="3"/>
  </si>
  <si>
    <t>前年度の取り組みを引き続き実施する。</t>
    <phoneticPr fontId="3"/>
  </si>
  <si>
    <t>該当無し</t>
    <rPh sb="0" eb="2">
      <t>ガイトウ</t>
    </rPh>
    <rPh sb="2" eb="3">
      <t>ナ</t>
    </rPh>
    <phoneticPr fontId="3"/>
  </si>
  <si>
    <t>昨年度より、総排出量に対する最終処分率（重量換算）3.8％を目標値として設定した。
リサイクル施設へ直送、また制度の高い優良中間処理施設への搬入を一層促進する。</t>
    <phoneticPr fontId="3"/>
  </si>
  <si>
    <t>地域別全品目分別回収システムを全作業所にて完全実施したことにより、
　社内目標、新築工事におけるリサイクル率96％を達成できた。</t>
    <rPh sb="35" eb="37">
      <t>シャナイ</t>
    </rPh>
    <rPh sb="37" eb="39">
      <t>モクヒョウ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</si>
</sst>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4" zoomScaleNormal="115" zoomScaleSheetLayoutView="100" workbookViewId="0">
      <selection activeCell="F214" sqref="F214:U222"/>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v>45471</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449</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446</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448</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447</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2192</v>
      </c>
      <c r="Q49" s="754"/>
      <c r="R49" s="754"/>
      <c r="S49" s="754"/>
      <c r="T49" s="754"/>
      <c r="U49" s="755"/>
    </row>
    <row r="50" spans="3:54" ht="26.25" customHeight="1" x14ac:dyDescent="0.15">
      <c r="C50" s="726" t="s">
        <v>11</v>
      </c>
      <c r="D50" s="727"/>
      <c r="E50" s="728"/>
      <c r="F50" s="737" t="s">
        <v>445</v>
      </c>
      <c r="G50" s="738"/>
      <c r="H50" s="738"/>
      <c r="I50" s="738"/>
      <c r="J50" s="738"/>
      <c r="K50" s="738"/>
      <c r="L50" s="738"/>
      <c r="M50" s="738"/>
      <c r="N50" s="592" t="s">
        <v>172</v>
      </c>
      <c r="O50" s="595"/>
      <c r="P50" s="596"/>
      <c r="Q50" s="741" t="s">
        <v>448</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450</v>
      </c>
      <c r="G54" s="649"/>
      <c r="H54" s="649"/>
      <c r="I54" s="649"/>
      <c r="J54" s="649"/>
      <c r="K54" s="649"/>
      <c r="L54" s="38" t="s">
        <v>48</v>
      </c>
      <c r="M54" s="38"/>
      <c r="N54" s="655" t="s">
        <v>451</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396300</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452</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453</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453</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11</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15030.6</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454</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11</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14279.100000000002</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455</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456</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457</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t="s">
        <v>458</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t="s">
        <v>458</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458</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458</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t="s">
        <v>458</v>
      </c>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t="s">
        <v>458</v>
      </c>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15030.6</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15030.6</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15030.6</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460</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14279.100000000002</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14279.100000000002</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14279.100000000002</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459</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株式会社竹中工務店　東京本店</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B19" zoomScaleNormal="100" workbookViewId="0">
      <selection activeCell="AK32" sqref="AK32:AN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1126.2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1185.5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1126.2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1126.2</v>
      </c>
      <c r="P27" s="863"/>
      <c r="Q27" s="863"/>
      <c r="R27" s="863"/>
      <c r="S27" s="59" t="s">
        <v>38</v>
      </c>
      <c r="T27" s="80"/>
      <c r="U27" s="80"/>
      <c r="X27" s="78" t="s">
        <v>39</v>
      </c>
      <c r="Y27" s="81"/>
      <c r="AG27" s="68"/>
      <c r="AH27" s="68"/>
      <c r="AI27" s="68"/>
      <c r="AJ27" s="68"/>
      <c r="AK27" s="905">
        <f>+AG18+O27</f>
        <v>1126.2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1126.2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1185.5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1185.5</v>
      </c>
      <c r="G30" s="875"/>
      <c r="H30" s="234" t="s">
        <v>198</v>
      </c>
      <c r="L30" s="872"/>
      <c r="O30" s="71"/>
      <c r="Q30" s="862">
        <f>+ROUND(Z28,1)+ROUND(Z29,1)+ROUND(Z30,1)</f>
        <v>1126.2</v>
      </c>
      <c r="R30" s="863"/>
      <c r="S30" s="863"/>
      <c r="T30" s="863"/>
      <c r="U30" s="59" t="s">
        <v>16</v>
      </c>
      <c r="X30" s="860" t="s">
        <v>186</v>
      </c>
      <c r="Y30" s="861"/>
      <c r="Z30" s="853"/>
      <c r="AA30" s="854"/>
      <c r="AB30" s="854"/>
      <c r="AC30" s="854"/>
      <c r="AD30" s="854"/>
      <c r="AE30" s="59" t="s">
        <v>13</v>
      </c>
      <c r="AK30" s="814">
        <v>1126.2</v>
      </c>
      <c r="AL30" s="815"/>
      <c r="AM30" s="815"/>
      <c r="AN30" s="815"/>
      <c r="AO30" s="67" t="s">
        <v>13</v>
      </c>
      <c r="AR30" s="921"/>
      <c r="AS30" s="918"/>
      <c r="AT30" s="918"/>
      <c r="AU30" s="919"/>
    </row>
    <row r="31" spans="2:48" ht="27" customHeight="1" thickTop="1" thickBot="1" x14ac:dyDescent="0.2">
      <c r="B31" s="888" t="s">
        <v>375</v>
      </c>
      <c r="C31" s="839"/>
      <c r="D31" s="839"/>
      <c r="E31" s="840"/>
      <c r="F31" s="874">
        <v>1185.5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9" workbookViewId="0">
      <selection activeCell="AK32" sqref="AK32:AN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0.2</v>
      </c>
      <c r="P27" s="863"/>
      <c r="Q27" s="863"/>
      <c r="R27" s="863"/>
      <c r="S27" s="59" t="s">
        <v>38</v>
      </c>
      <c r="T27" s="80"/>
      <c r="U27" s="80"/>
      <c r="X27" s="78" t="s">
        <v>39</v>
      </c>
      <c r="Y27" s="81"/>
      <c r="AG27" s="68"/>
      <c r="AH27" s="68"/>
      <c r="AI27" s="68"/>
      <c r="AJ27" s="68"/>
      <c r="AK27" s="905">
        <f>+AG18+O27</f>
        <v>0.2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0.2</v>
      </c>
      <c r="G30" s="875"/>
      <c r="H30" s="234" t="s">
        <v>198</v>
      </c>
      <c r="L30" s="872"/>
      <c r="O30" s="71"/>
      <c r="Q30" s="862">
        <f>+ROUND(Z28,1)+ROUND(Z29,1)+ROUND(Z30,1)</f>
        <v>0.2</v>
      </c>
      <c r="R30" s="863"/>
      <c r="S30" s="863"/>
      <c r="T30" s="863"/>
      <c r="U30" s="59" t="s">
        <v>16</v>
      </c>
      <c r="X30" s="860" t="s">
        <v>186</v>
      </c>
      <c r="Y30" s="861"/>
      <c r="Z30" s="853"/>
      <c r="AA30" s="854"/>
      <c r="AB30" s="854"/>
      <c r="AC30" s="854"/>
      <c r="AD30" s="854"/>
      <c r="AE30" s="59" t="s">
        <v>13</v>
      </c>
      <c r="AK30" s="814">
        <v>0.2</v>
      </c>
      <c r="AL30" s="815"/>
      <c r="AM30" s="815"/>
      <c r="AN30" s="815"/>
      <c r="AO30" s="67" t="s">
        <v>13</v>
      </c>
      <c r="AR30" s="921"/>
      <c r="AS30" s="918"/>
      <c r="AT30" s="918"/>
      <c r="AU30" s="919"/>
    </row>
    <row r="31" spans="2:48" ht="27" customHeight="1" thickTop="1" thickBot="1" x14ac:dyDescent="0.2">
      <c r="B31" s="888" t="s">
        <v>375</v>
      </c>
      <c r="C31" s="839"/>
      <c r="D31" s="839"/>
      <c r="E31" s="840"/>
      <c r="F31" s="874">
        <v>0.2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8"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5" workbookViewId="0">
      <selection activeCell="AK32" sqref="AK32:AN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101.2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106.5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101.2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101.2</v>
      </c>
      <c r="P27" s="863"/>
      <c r="Q27" s="863"/>
      <c r="R27" s="863"/>
      <c r="S27" s="59" t="s">
        <v>38</v>
      </c>
      <c r="T27" s="80"/>
      <c r="U27" s="80"/>
      <c r="X27" s="78" t="s">
        <v>39</v>
      </c>
      <c r="Y27" s="81"/>
      <c r="AG27" s="68"/>
      <c r="AH27" s="68"/>
      <c r="AI27" s="68"/>
      <c r="AJ27" s="68"/>
      <c r="AK27" s="905">
        <f>+AG18+O27</f>
        <v>101.2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101.2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106.5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106.5</v>
      </c>
      <c r="G30" s="875"/>
      <c r="H30" s="234" t="s">
        <v>198</v>
      </c>
      <c r="L30" s="872"/>
      <c r="O30" s="71"/>
      <c r="Q30" s="862">
        <f>+ROUND(Z28,1)+ROUND(Z29,1)+ROUND(Z30,1)</f>
        <v>101.2</v>
      </c>
      <c r="R30" s="863"/>
      <c r="S30" s="863"/>
      <c r="T30" s="863"/>
      <c r="U30" s="59" t="s">
        <v>16</v>
      </c>
      <c r="X30" s="860" t="s">
        <v>186</v>
      </c>
      <c r="Y30" s="861"/>
      <c r="Z30" s="853"/>
      <c r="AA30" s="854"/>
      <c r="AB30" s="854"/>
      <c r="AC30" s="854"/>
      <c r="AD30" s="854"/>
      <c r="AE30" s="59" t="s">
        <v>13</v>
      </c>
      <c r="AK30" s="814">
        <v>101.2</v>
      </c>
      <c r="AL30" s="815"/>
      <c r="AM30" s="815"/>
      <c r="AN30" s="815"/>
      <c r="AO30" s="67" t="s">
        <v>13</v>
      </c>
      <c r="AR30" s="921"/>
      <c r="AS30" s="918"/>
      <c r="AT30" s="918"/>
      <c r="AU30" s="919"/>
    </row>
    <row r="31" spans="2:48" ht="27" customHeight="1" thickTop="1" thickBot="1" x14ac:dyDescent="0.2">
      <c r="B31" s="888" t="s">
        <v>375</v>
      </c>
      <c r="C31" s="839"/>
      <c r="D31" s="839"/>
      <c r="E31" s="840"/>
      <c r="F31" s="874">
        <v>106.5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AK32" sqref="AK32:AN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685.7</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721.8</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685.7</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685.7</v>
      </c>
      <c r="P27" s="863"/>
      <c r="Q27" s="863"/>
      <c r="R27" s="863"/>
      <c r="S27" s="59" t="s">
        <v>38</v>
      </c>
      <c r="T27" s="80"/>
      <c r="U27" s="80"/>
      <c r="X27" s="78" t="s">
        <v>39</v>
      </c>
      <c r="Y27" s="81"/>
      <c r="AG27" s="68"/>
      <c r="AH27" s="68"/>
      <c r="AI27" s="68"/>
      <c r="AJ27" s="68"/>
      <c r="AK27" s="905">
        <f>+AG18+O27</f>
        <v>685.7</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685.7</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721.8</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721.8</v>
      </c>
      <c r="G30" s="875"/>
      <c r="H30" s="234" t="s">
        <v>198</v>
      </c>
      <c r="L30" s="872"/>
      <c r="O30" s="71"/>
      <c r="Q30" s="862">
        <f>+ROUND(Z28,1)+ROUND(Z29,1)+ROUND(Z30,1)</f>
        <v>685.7</v>
      </c>
      <c r="R30" s="863"/>
      <c r="S30" s="863"/>
      <c r="T30" s="863"/>
      <c r="U30" s="59" t="s">
        <v>16</v>
      </c>
      <c r="X30" s="860" t="s">
        <v>186</v>
      </c>
      <c r="Y30" s="861"/>
      <c r="Z30" s="853"/>
      <c r="AA30" s="854"/>
      <c r="AB30" s="854"/>
      <c r="AC30" s="854"/>
      <c r="AD30" s="854"/>
      <c r="AE30" s="59" t="s">
        <v>13</v>
      </c>
      <c r="AK30" s="814">
        <v>685.7</v>
      </c>
      <c r="AL30" s="815"/>
      <c r="AM30" s="815"/>
      <c r="AN30" s="815"/>
      <c r="AO30" s="67" t="s">
        <v>13</v>
      </c>
      <c r="AR30" s="921"/>
      <c r="AS30" s="918"/>
      <c r="AT30" s="918"/>
      <c r="AU30" s="919"/>
    </row>
    <row r="31" spans="2:48" ht="27" customHeight="1" thickTop="1" thickBot="1" x14ac:dyDescent="0.2">
      <c r="B31" s="888" t="s">
        <v>375</v>
      </c>
      <c r="C31" s="839"/>
      <c r="D31" s="839"/>
      <c r="E31" s="840"/>
      <c r="F31" s="874">
        <v>721.8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9" workbookViewId="0">
      <selection activeCell="AK32" sqref="AK32:AN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5.0999999999999996</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5.0999999999999996</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5.0999999999999996</v>
      </c>
      <c r="P27" s="863"/>
      <c r="Q27" s="863"/>
      <c r="R27" s="863"/>
      <c r="S27" s="59" t="s">
        <v>38</v>
      </c>
      <c r="T27" s="80"/>
      <c r="U27" s="80"/>
      <c r="X27" s="78" t="s">
        <v>39</v>
      </c>
      <c r="Y27" s="81"/>
      <c r="AG27" s="68"/>
      <c r="AH27" s="68"/>
      <c r="AI27" s="68"/>
      <c r="AJ27" s="68"/>
      <c r="AK27" s="905">
        <f>+AG18+O27</f>
        <v>5.0999999999999996</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5.0999999999999996</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5.4</v>
      </c>
      <c r="G30" s="875"/>
      <c r="H30" s="234" t="s">
        <v>198</v>
      </c>
      <c r="L30" s="872"/>
      <c r="O30" s="71"/>
      <c r="Q30" s="862">
        <f>+ROUND(Z28,1)+ROUND(Z29,1)+ROUND(Z30,1)</f>
        <v>5.0999999999999996</v>
      </c>
      <c r="R30" s="863"/>
      <c r="S30" s="863"/>
      <c r="T30" s="863"/>
      <c r="U30" s="59" t="s">
        <v>16</v>
      </c>
      <c r="X30" s="860" t="s">
        <v>186</v>
      </c>
      <c r="Y30" s="861"/>
      <c r="Z30" s="853"/>
      <c r="AA30" s="854"/>
      <c r="AB30" s="854"/>
      <c r="AC30" s="854"/>
      <c r="AD30" s="854"/>
      <c r="AE30" s="59" t="s">
        <v>13</v>
      </c>
      <c r="AK30" s="814">
        <v>5.0999999999999996</v>
      </c>
      <c r="AL30" s="815"/>
      <c r="AM30" s="815"/>
      <c r="AN30" s="815"/>
      <c r="AO30" s="67" t="s">
        <v>13</v>
      </c>
      <c r="AR30" s="921"/>
      <c r="AS30" s="918"/>
      <c r="AT30" s="918"/>
      <c r="AU30" s="919"/>
    </row>
    <row r="31" spans="2:48" ht="27" customHeight="1" thickTop="1" thickBot="1" x14ac:dyDescent="0.2">
      <c r="B31" s="888" t="s">
        <v>375</v>
      </c>
      <c r="C31" s="839"/>
      <c r="D31" s="839"/>
      <c r="E31" s="840"/>
      <c r="F31" s="874">
        <v>5.4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8" workbookViewId="0">
      <selection activeCell="AK32" sqref="AK32:AN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712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749.4</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712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712</v>
      </c>
      <c r="P27" s="863"/>
      <c r="Q27" s="863"/>
      <c r="R27" s="863"/>
      <c r="S27" s="59" t="s">
        <v>38</v>
      </c>
      <c r="T27" s="80"/>
      <c r="U27" s="80"/>
      <c r="X27" s="78" t="s">
        <v>39</v>
      </c>
      <c r="Y27" s="81"/>
      <c r="AG27" s="68"/>
      <c r="AH27" s="68"/>
      <c r="AI27" s="68"/>
      <c r="AJ27" s="68"/>
      <c r="AK27" s="905">
        <f>+AG18+O27</f>
        <v>712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712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749.4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749.4</v>
      </c>
      <c r="G30" s="875"/>
      <c r="H30" s="234" t="s">
        <v>198</v>
      </c>
      <c r="L30" s="872"/>
      <c r="O30" s="71"/>
      <c r="Q30" s="862">
        <f>+ROUND(Z28,1)+ROUND(Z29,1)+ROUND(Z30,1)</f>
        <v>712</v>
      </c>
      <c r="R30" s="863"/>
      <c r="S30" s="863"/>
      <c r="T30" s="863"/>
      <c r="U30" s="59" t="s">
        <v>16</v>
      </c>
      <c r="X30" s="860" t="s">
        <v>186</v>
      </c>
      <c r="Y30" s="861"/>
      <c r="Z30" s="853"/>
      <c r="AA30" s="854"/>
      <c r="AB30" s="854"/>
      <c r="AC30" s="854"/>
      <c r="AD30" s="854"/>
      <c r="AE30" s="59" t="s">
        <v>13</v>
      </c>
      <c r="AK30" s="814">
        <v>712</v>
      </c>
      <c r="AL30" s="815"/>
      <c r="AM30" s="815"/>
      <c r="AN30" s="815"/>
      <c r="AO30" s="67" t="s">
        <v>13</v>
      </c>
      <c r="AR30" s="921"/>
      <c r="AS30" s="918"/>
      <c r="AT30" s="918"/>
      <c r="AU30" s="919"/>
    </row>
    <row r="31" spans="2:48" ht="27" customHeight="1" thickTop="1" thickBot="1" x14ac:dyDescent="0.2">
      <c r="B31" s="888" t="s">
        <v>375</v>
      </c>
      <c r="C31" s="839"/>
      <c r="D31" s="839"/>
      <c r="E31" s="840"/>
      <c r="F31" s="874">
        <v>749.4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8" workbookViewId="0">
      <selection activeCell="AK32" sqref="AK32:AN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0.9</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0.9</v>
      </c>
      <c r="P27" s="863"/>
      <c r="Q27" s="863"/>
      <c r="R27" s="863"/>
      <c r="S27" s="59" t="s">
        <v>38</v>
      </c>
      <c r="T27" s="80"/>
      <c r="U27" s="80"/>
      <c r="X27" s="78" t="s">
        <v>39</v>
      </c>
      <c r="Y27" s="81"/>
      <c r="AG27" s="68"/>
      <c r="AH27" s="68"/>
      <c r="AI27" s="68"/>
      <c r="AJ27" s="68"/>
      <c r="AK27" s="905">
        <f>+AG18+O27</f>
        <v>0.9</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v>
      </c>
      <c r="G30" s="875"/>
      <c r="H30" s="234" t="s">
        <v>198</v>
      </c>
      <c r="L30" s="872"/>
      <c r="O30" s="71"/>
      <c r="Q30" s="862">
        <f>+ROUND(Z28,1)+ROUND(Z29,1)+ROUND(Z30,1)</f>
        <v>0.9</v>
      </c>
      <c r="R30" s="863"/>
      <c r="S30" s="863"/>
      <c r="T30" s="863"/>
      <c r="U30" s="59" t="s">
        <v>16</v>
      </c>
      <c r="X30" s="860" t="s">
        <v>186</v>
      </c>
      <c r="Y30" s="861"/>
      <c r="Z30" s="853"/>
      <c r="AA30" s="854"/>
      <c r="AB30" s="854"/>
      <c r="AC30" s="854"/>
      <c r="AD30" s="854"/>
      <c r="AE30" s="59" t="s">
        <v>13</v>
      </c>
      <c r="AK30" s="814">
        <v>0.9</v>
      </c>
      <c r="AL30" s="815"/>
      <c r="AM30" s="815"/>
      <c r="AN30" s="815"/>
      <c r="AO30" s="67" t="s">
        <v>13</v>
      </c>
      <c r="AR30" s="921"/>
      <c r="AS30" s="918"/>
      <c r="AT30" s="918"/>
      <c r="AU30" s="919"/>
    </row>
    <row r="31" spans="2:48" ht="27" customHeight="1" thickTop="1" thickBot="1" x14ac:dyDescent="0.2">
      <c r="B31" s="888" t="s">
        <v>375</v>
      </c>
      <c r="C31" s="839"/>
      <c r="D31" s="839"/>
      <c r="E31" s="840"/>
      <c r="F31" s="874">
        <v>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8" workbookViewId="0">
      <selection activeCell="AK32" sqref="AK32:AN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86.4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91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86.4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86.4</v>
      </c>
      <c r="P27" s="863"/>
      <c r="Q27" s="863"/>
      <c r="R27" s="863"/>
      <c r="S27" s="59" t="s">
        <v>38</v>
      </c>
      <c r="T27" s="80"/>
      <c r="U27" s="80"/>
      <c r="X27" s="78" t="s">
        <v>39</v>
      </c>
      <c r="Y27" s="81"/>
      <c r="AG27" s="68"/>
      <c r="AH27" s="68"/>
      <c r="AI27" s="68"/>
      <c r="AJ27" s="68"/>
      <c r="AK27" s="905">
        <f>+AG18+O27</f>
        <v>86.4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86.4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91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91</v>
      </c>
      <c r="G30" s="875"/>
      <c r="H30" s="234" t="s">
        <v>198</v>
      </c>
      <c r="L30" s="872"/>
      <c r="O30" s="71"/>
      <c r="Q30" s="862">
        <f>+ROUND(Z28,1)+ROUND(Z29,1)+ROUND(Z30,1)</f>
        <v>86.4</v>
      </c>
      <c r="R30" s="863"/>
      <c r="S30" s="863"/>
      <c r="T30" s="863"/>
      <c r="U30" s="59" t="s">
        <v>16</v>
      </c>
      <c r="X30" s="860" t="s">
        <v>186</v>
      </c>
      <c r="Y30" s="861"/>
      <c r="Z30" s="853"/>
      <c r="AA30" s="854"/>
      <c r="AB30" s="854"/>
      <c r="AC30" s="854"/>
      <c r="AD30" s="854"/>
      <c r="AE30" s="59" t="s">
        <v>13</v>
      </c>
      <c r="AK30" s="814">
        <v>86.4</v>
      </c>
      <c r="AL30" s="815"/>
      <c r="AM30" s="815"/>
      <c r="AN30" s="815"/>
      <c r="AO30" s="67" t="s">
        <v>13</v>
      </c>
      <c r="AR30" s="921"/>
      <c r="AS30" s="918"/>
      <c r="AT30" s="918"/>
      <c r="AU30" s="919"/>
    </row>
    <row r="31" spans="2:48" ht="27" customHeight="1" thickTop="1" thickBot="1" x14ac:dyDescent="0.2">
      <c r="B31" s="888" t="s">
        <v>375</v>
      </c>
      <c r="C31" s="839"/>
      <c r="D31" s="839"/>
      <c r="E31" s="840"/>
      <c r="F31" s="874">
        <v>91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AK32" sqref="AK32:AN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701.7</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738.6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701.7</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701.7</v>
      </c>
      <c r="P27" s="863"/>
      <c r="Q27" s="863"/>
      <c r="R27" s="863"/>
      <c r="S27" s="59" t="s">
        <v>38</v>
      </c>
      <c r="T27" s="80"/>
      <c r="U27" s="80"/>
      <c r="X27" s="78" t="s">
        <v>39</v>
      </c>
      <c r="Y27" s="81"/>
      <c r="AG27" s="68"/>
      <c r="AH27" s="68"/>
      <c r="AI27" s="68"/>
      <c r="AJ27" s="68"/>
      <c r="AK27" s="905">
        <f>+AG18+O27</f>
        <v>701.7</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701.7</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738.6</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738.6</v>
      </c>
      <c r="G30" s="875"/>
      <c r="H30" s="234" t="s">
        <v>198</v>
      </c>
      <c r="L30" s="872"/>
      <c r="O30" s="71"/>
      <c r="Q30" s="862">
        <f>+ROUND(Z28,1)+ROUND(Z29,1)+ROUND(Z30,1)</f>
        <v>701.7</v>
      </c>
      <c r="R30" s="863"/>
      <c r="S30" s="863"/>
      <c r="T30" s="863"/>
      <c r="U30" s="59" t="s">
        <v>16</v>
      </c>
      <c r="X30" s="860" t="s">
        <v>186</v>
      </c>
      <c r="Y30" s="861"/>
      <c r="Z30" s="853"/>
      <c r="AA30" s="854"/>
      <c r="AB30" s="854"/>
      <c r="AC30" s="854"/>
      <c r="AD30" s="854"/>
      <c r="AE30" s="59" t="s">
        <v>13</v>
      </c>
      <c r="AK30" s="814">
        <v>701.7</v>
      </c>
      <c r="AL30" s="815"/>
      <c r="AM30" s="815"/>
      <c r="AN30" s="815"/>
      <c r="AO30" s="67" t="s">
        <v>13</v>
      </c>
      <c r="AR30" s="921"/>
      <c r="AS30" s="918"/>
      <c r="AT30" s="918"/>
      <c r="AU30" s="919"/>
    </row>
    <row r="31" spans="2:48" ht="27" customHeight="1" thickTop="1" thickBot="1" x14ac:dyDescent="0.2">
      <c r="B31" s="888" t="s">
        <v>375</v>
      </c>
      <c r="C31" s="839"/>
      <c r="D31" s="839"/>
      <c r="E31" s="840"/>
      <c r="F31" s="874">
        <v>738.6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8" workbookViewId="0">
      <selection activeCell="AK32" sqref="AK32:AN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9740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10252.6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9740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9740</v>
      </c>
      <c r="P27" s="863"/>
      <c r="Q27" s="863"/>
      <c r="R27" s="863"/>
      <c r="S27" s="59" t="s">
        <v>38</v>
      </c>
      <c r="T27" s="80"/>
      <c r="U27" s="80"/>
      <c r="X27" s="78" t="s">
        <v>39</v>
      </c>
      <c r="Y27" s="81"/>
      <c r="AG27" s="68"/>
      <c r="AH27" s="68"/>
      <c r="AI27" s="68"/>
      <c r="AJ27" s="68"/>
      <c r="AK27" s="905">
        <f>+AG18+O27</f>
        <v>9740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9740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10252.6</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10252.6</v>
      </c>
      <c r="G30" s="875"/>
      <c r="H30" s="234" t="s">
        <v>198</v>
      </c>
      <c r="L30" s="872"/>
      <c r="O30" s="71"/>
      <c r="Q30" s="862">
        <f>+ROUND(Z28,1)+ROUND(Z29,1)+ROUND(Z30,1)</f>
        <v>9740</v>
      </c>
      <c r="R30" s="863"/>
      <c r="S30" s="863"/>
      <c r="T30" s="863"/>
      <c r="U30" s="59" t="s">
        <v>16</v>
      </c>
      <c r="X30" s="860" t="s">
        <v>186</v>
      </c>
      <c r="Y30" s="861"/>
      <c r="Z30" s="853"/>
      <c r="AA30" s="854"/>
      <c r="AB30" s="854"/>
      <c r="AC30" s="854"/>
      <c r="AD30" s="854"/>
      <c r="AE30" s="59" t="s">
        <v>13</v>
      </c>
      <c r="AK30" s="814">
        <v>9740</v>
      </c>
      <c r="AL30" s="815"/>
      <c r="AM30" s="815"/>
      <c r="AN30" s="815"/>
      <c r="AO30" s="67" t="s">
        <v>13</v>
      </c>
      <c r="AR30" s="921"/>
      <c r="AS30" s="918"/>
      <c r="AT30" s="918"/>
      <c r="AU30" s="919"/>
    </row>
    <row r="31" spans="2:48" ht="27" customHeight="1" thickTop="1" thickBot="1" x14ac:dyDescent="0.2">
      <c r="B31" s="888" t="s">
        <v>375</v>
      </c>
      <c r="C31" s="839"/>
      <c r="D31" s="839"/>
      <c r="E31" s="840"/>
      <c r="F31" s="874">
        <v>10252.6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1" workbookViewId="0">
      <selection activeCell="AK32" sqref="AK32:AN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株式会社竹中工務店　東京本店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1119.7</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1178.5999999999999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1119.7</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1119.7</v>
      </c>
      <c r="P27" s="863"/>
      <c r="Q27" s="863"/>
      <c r="R27" s="863"/>
      <c r="S27" s="59" t="s">
        <v>38</v>
      </c>
      <c r="T27" s="80"/>
      <c r="U27" s="80"/>
      <c r="X27" s="78" t="s">
        <v>39</v>
      </c>
      <c r="Y27" s="81"/>
      <c r="AG27" s="68"/>
      <c r="AH27" s="68"/>
      <c r="AI27" s="68"/>
      <c r="AJ27" s="68"/>
      <c r="AK27" s="905">
        <f>+AG18+O27</f>
        <v>1119.7</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1119.7</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1178.5999999999999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1178.6000000000001</v>
      </c>
      <c r="G30" s="875"/>
      <c r="H30" s="234" t="s">
        <v>198</v>
      </c>
      <c r="L30" s="872"/>
      <c r="O30" s="71"/>
      <c r="Q30" s="862">
        <f>+ROUND(Z28,1)+ROUND(Z29,1)+ROUND(Z30,1)</f>
        <v>1119.7</v>
      </c>
      <c r="R30" s="863"/>
      <c r="S30" s="863"/>
      <c r="T30" s="863"/>
      <c r="U30" s="59" t="s">
        <v>16</v>
      </c>
      <c r="X30" s="860" t="s">
        <v>186</v>
      </c>
      <c r="Y30" s="861"/>
      <c r="Z30" s="853"/>
      <c r="AA30" s="854"/>
      <c r="AB30" s="854"/>
      <c r="AC30" s="854"/>
      <c r="AD30" s="854"/>
      <c r="AE30" s="59" t="s">
        <v>13</v>
      </c>
      <c r="AK30" s="814">
        <v>1119.7</v>
      </c>
      <c r="AL30" s="815"/>
      <c r="AM30" s="815"/>
      <c r="AN30" s="815"/>
      <c r="AO30" s="67" t="s">
        <v>13</v>
      </c>
      <c r="AR30" s="921"/>
      <c r="AS30" s="918"/>
      <c r="AT30" s="918"/>
      <c r="AU30" s="919"/>
    </row>
    <row r="31" spans="2:48" ht="27" customHeight="1" thickTop="1" thickBot="1" x14ac:dyDescent="0.2">
      <c r="B31" s="888" t="s">
        <v>375</v>
      </c>
      <c r="C31" s="839"/>
      <c r="D31" s="839"/>
      <c r="E31" s="840"/>
      <c r="F31" s="874">
        <v>1178.5999999999999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AA39" sqref="AA39"/>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株式会社竹中工務店　東京本店</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1185.5</v>
      </c>
      <c r="I9" s="507">
        <f>IF(OR(ｳ.廃油!F24&gt;0,ｳ.廃油!F24&lt;0),ｳ.廃油!F24,IF(I$19&gt;0,"0",0))</f>
        <v>0.2</v>
      </c>
      <c r="J9" s="507">
        <f>IF(OR(ｴ.廃酸!$F24&gt;0,ｴ.廃酸!$F24&lt;0),ｴ.廃酸!F24,IF(J$19&gt;0,"0",0))</f>
        <v>0</v>
      </c>
      <c r="K9" s="507">
        <f>IF(OR(ｵ.廃ｱﾙｶﾘ!$F24&gt;0,ｵ.廃ｱﾙｶﾘ!$F24&lt;0),ｵ.廃ｱﾙｶﾘ!F24,IF(K$19&gt;0,"0",0))</f>
        <v>106.5</v>
      </c>
      <c r="L9" s="507">
        <f>IF(OR(ｶ.廃ﾌﾟﾗ類!F24&gt;0,ｶ.廃ﾌﾟﾗ類!F24&lt;0),ｶ.廃ﾌﾟﾗ類!F24,IF(L$19&gt;0,"0",0))</f>
        <v>721.8</v>
      </c>
      <c r="M9" s="507">
        <f>IF(OR(ｷ.紙くず!F24&gt;0,ｷ.紙くず!F24&lt;0),ｷ.紙くず!F24,IF(M$19&gt;0,"0",0))</f>
        <v>5.4</v>
      </c>
      <c r="N9" s="507">
        <f>IF(OR(ｸ.木くず!F24&gt;0,ｸ.木くず!F24&lt;0),ｸ.木くず!F24,IF(N$19&gt;0,"0",0))</f>
        <v>749.4</v>
      </c>
      <c r="O9" s="507">
        <f>IF(OR(ｹ.繊維くず!F24&gt;0,ｹ.繊維くず!F24&lt;0),ｹ.繊維くず!F24,IF(O$19&gt;0,"0",0))</f>
        <v>1</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91</v>
      </c>
      <c r="T9" s="507">
        <f>IF(OR(ｾ.ｶﾞﾗｽ･ｺﾝｸﾘ･陶磁器くず!F24&gt;0,ｾ.ｶﾞﾗｽ･ｺﾝｸﾘ･陶磁器くず!F24&lt;0),ｾ.ｶﾞﾗｽ･ｺﾝｸﾘ･陶磁器くず!F24,IF(T$19&gt;0,"0",0))</f>
        <v>738.6</v>
      </c>
      <c r="U9" s="507">
        <f>IF(OR(ｿ.鉱さい!F24&gt;0,ｿ.鉱さい!F24&lt;0),ｿ.鉱さい!F24,IF(U$19&gt;0,"0",0))</f>
        <v>0</v>
      </c>
      <c r="V9" s="507">
        <f>IF(OR(ﾀ.がれき類!F24&gt;0,ﾀ.がれき類!F24&lt;0),ﾀ.がれき類!F24,IF(V$19&gt;0,"0",0))</f>
        <v>10252.6</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1178.5999999999999</v>
      </c>
      <c r="AA9" s="509">
        <f>IF(SUM(G9:Z9)&gt;0,SUM(G9:Z9),IF(AA$19&gt;0,"0",0))</f>
        <v>15030.6</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t="str">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t="str">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t="str">
        <f>IF(OR(ｳ.廃油!F27&gt;0,ｳ.廃油!F27&lt;0),ｳ.廃油!F27,IF(I$19&gt;0,"0",0))</f>
        <v>0</v>
      </c>
      <c r="J12" s="513">
        <f>IF(OR(ｴ.廃酸!$F27&gt;0,ｴ.廃酸!$F27&lt;0),ｴ.廃酸!F27,IF(J$19&gt;0,"0",0))</f>
        <v>0</v>
      </c>
      <c r="K12" s="513" t="str">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t="str">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1185.5</v>
      </c>
      <c r="I14" s="513">
        <f>IF(OR(ｳ.廃油!F29&gt;0,ｳ.廃油!F29&lt;0),ｳ.廃油!F29,IF(I$19&gt;0,"0",0))</f>
        <v>0.2</v>
      </c>
      <c r="J14" s="513">
        <f>IF(OR(ｴ.廃酸!$F29&gt;0,ｴ.廃酸!$F29&lt;0),ｴ.廃酸!F29,IF(J$19&gt;0,"0",0))</f>
        <v>0</v>
      </c>
      <c r="K14" s="513">
        <f>IF(OR(ｵ.廃ｱﾙｶﾘ!$F29&gt;0,ｵ.廃ｱﾙｶﾘ!$F29&lt;0),ｵ.廃ｱﾙｶﾘ!F29,IF(K$19&gt;0,"0",0))</f>
        <v>106.5</v>
      </c>
      <c r="L14" s="513">
        <f>IF(OR(ｶ.廃ﾌﾟﾗ類!F29&gt;0,ｶ.廃ﾌﾟﾗ類!F29&lt;0),ｶ.廃ﾌﾟﾗ類!F29,IF(L$19&gt;0,"0",0))</f>
        <v>721.8</v>
      </c>
      <c r="M14" s="513">
        <f>IF(OR(ｷ.紙くず!F29&gt;0,ｷ.紙くず!F29&lt;0),ｷ.紙くず!F29,IF(M$19&gt;0,"0",0))</f>
        <v>5.4</v>
      </c>
      <c r="N14" s="513">
        <f>IF(OR(ｸ.木くず!F29&gt;0,ｸ.木くず!F29&lt;0),ｸ.木くず!F29,IF(N$19&gt;0,"0",0))</f>
        <v>749.4</v>
      </c>
      <c r="O14" s="513">
        <f>IF(OR(ｹ.繊維くず!F29&gt;0,ｹ.繊維くず!F29&lt;0),ｹ.繊維くず!F29,IF(O$19&gt;0,"0",0))</f>
        <v>1</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91</v>
      </c>
      <c r="T14" s="513">
        <f>IF(OR(ｾ.ｶﾞﾗｽ･ｺﾝｸﾘ･陶磁器くず!F29&gt;0,ｾ.ｶﾞﾗｽ･ｺﾝｸﾘ･陶磁器くず!F29&lt;0),ｾ.ｶﾞﾗｽ･ｺﾝｸﾘ･陶磁器くず!F29,IF(T$19&gt;0,"0",0))</f>
        <v>738.6</v>
      </c>
      <c r="U14" s="513">
        <f>IF(OR(ｿ.鉱さい!F29&gt;0,ｿ.鉱さい!F29&lt;0),ｿ.鉱さい!F29,IF(U$19&gt;0,"0",0))</f>
        <v>0</v>
      </c>
      <c r="V14" s="513">
        <f>IF(OR(ﾀ.がれき類!F29&gt;0,ﾀ.がれき類!F29&lt;0),ﾀ.がれき類!F29,IF(V$19&gt;0,"0",0))</f>
        <v>10252.6</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1178.5999999999999</v>
      </c>
      <c r="AA14" s="515">
        <f t="shared" si="0"/>
        <v>15030.6</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1185.5</v>
      </c>
      <c r="I15" s="513">
        <f>IF(OR(ｳ.廃油!F30&gt;0,ｳ.廃油!F30&lt;0),ｳ.廃油!F30,IF(I$19&gt;0,"0",0))</f>
        <v>0.2</v>
      </c>
      <c r="J15" s="513">
        <f>IF(OR(ｴ.廃酸!$F30&gt;0,ｴ.廃酸!$F30&lt;0),ｴ.廃酸!F30,IF(J$19&gt;0,"0",0))</f>
        <v>0</v>
      </c>
      <c r="K15" s="513">
        <f>IF(OR(ｵ.廃ｱﾙｶﾘ!$F30&gt;0,ｵ.廃ｱﾙｶﾘ!$F30&lt;0),ｵ.廃ｱﾙｶﾘ!F30,IF(K$19&gt;0,"0",0))</f>
        <v>106.5</v>
      </c>
      <c r="L15" s="513">
        <f>IF(OR(ｶ.廃ﾌﾟﾗ類!F30&gt;0,ｶ.廃ﾌﾟﾗ類!F30&lt;0),ｶ.廃ﾌﾟﾗ類!F30,IF(L$19&gt;0,"0",0))</f>
        <v>721.8</v>
      </c>
      <c r="M15" s="513">
        <f>IF(OR(ｷ.紙くず!F30&gt;0,ｷ.紙くず!F30&lt;0),ｷ.紙くず!F30,IF(M$19&gt;0,"0",0))</f>
        <v>5.4</v>
      </c>
      <c r="N15" s="513">
        <f>IF(OR(ｸ.木くず!F30&gt;0,ｸ.木くず!F30&lt;0),ｸ.木くず!F30,IF(N$19&gt;0,"0",0))</f>
        <v>749.4</v>
      </c>
      <c r="O15" s="513">
        <f>IF(OR(ｹ.繊維くず!F30&gt;0,ｹ.繊維くず!F30&lt;0),ｹ.繊維くず!F30,IF(O$19&gt;0,"0",0))</f>
        <v>1</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91</v>
      </c>
      <c r="T15" s="513">
        <f>IF(OR(ｾ.ｶﾞﾗｽ･ｺﾝｸﾘ･陶磁器くず!F30&gt;0,ｾ.ｶﾞﾗｽ･ｺﾝｸﾘ･陶磁器くず!F30&lt;0),ｾ.ｶﾞﾗｽ･ｺﾝｸﾘ･陶磁器くず!F30,IF(T$19&gt;0,"0",0))</f>
        <v>738.6</v>
      </c>
      <c r="U15" s="513">
        <f>IF(OR(ｿ.鉱さい!F30&gt;0,ｿ.鉱さい!F30&lt;0),ｿ.鉱さい!F30,IF(U$19&gt;0,"0",0))</f>
        <v>0</v>
      </c>
      <c r="V15" s="513">
        <f>IF(OR(ﾀ.がれき類!F30&gt;0,ﾀ.がれき類!F30&lt;0),ﾀ.がれき類!F30,IF(V$19&gt;0,"0",0))</f>
        <v>10252.6</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1178.6000000000001</v>
      </c>
      <c r="AA15" s="515">
        <f t="shared" si="0"/>
        <v>15030.6</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1185.5</v>
      </c>
      <c r="I16" s="513">
        <f>IF(OR(ｳ.廃油!F31&gt;0,ｳ.廃油!F31&lt;0),ｳ.廃油!F31,IF(I$19&gt;0,"0",0))</f>
        <v>0.2</v>
      </c>
      <c r="J16" s="513">
        <f>IF(OR(ｴ.廃酸!$F31&gt;0,ｴ.廃酸!$F31&lt;0),ｴ.廃酸!F31,IF(J$19&gt;0,"0",0))</f>
        <v>0</v>
      </c>
      <c r="K16" s="513">
        <f>IF(OR(ｵ.廃ｱﾙｶﾘ!$F31&gt;0,ｵ.廃ｱﾙｶﾘ!$F31&lt;0),ｵ.廃ｱﾙｶﾘ!F31,IF(K$19&gt;0,"0",0))</f>
        <v>106.5</v>
      </c>
      <c r="L16" s="513">
        <f>IF(OR(ｶ.廃ﾌﾟﾗ類!F31&gt;0,ｶ.廃ﾌﾟﾗ類!F31&lt;0),ｶ.廃ﾌﾟﾗ類!F31,IF(L$19&gt;0,"0",0))</f>
        <v>721.8</v>
      </c>
      <c r="M16" s="513">
        <f>IF(OR(ｷ.紙くず!F31&gt;0,ｷ.紙くず!F31&lt;0),ｷ.紙くず!F31,IF(M$19&gt;0,"0",0))</f>
        <v>5.4</v>
      </c>
      <c r="N16" s="513">
        <f>IF(OR(ｸ.木くず!F31&gt;0,ｸ.木くず!F31&lt;0),ｸ.木くず!F31,IF(N$19&gt;0,"0",0))</f>
        <v>749.4</v>
      </c>
      <c r="O16" s="513">
        <f>IF(OR(ｹ.繊維くず!F31&gt;0,ｹ.繊維くず!F31&lt;0),ｹ.繊維くず!F31,IF(O$19&gt;0,"0",0))</f>
        <v>1</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91</v>
      </c>
      <c r="T16" s="513">
        <f>IF(OR(ｾ.ｶﾞﾗｽ･ｺﾝｸﾘ･陶磁器くず!F31&gt;0,ｾ.ｶﾞﾗｽ･ｺﾝｸﾘ･陶磁器くず!F31&lt;0),ｾ.ｶﾞﾗｽ･ｺﾝｸﾘ･陶磁器くず!F31,IF(T$19&gt;0,"0",0))</f>
        <v>738.6</v>
      </c>
      <c r="U16" s="513">
        <f>IF(OR(ｿ.鉱さい!F31&gt;0,ｿ.鉱さい!F31&lt;0),ｿ.鉱さい!F31,IF(U$19&gt;0,"0",0))</f>
        <v>0</v>
      </c>
      <c r="V16" s="513">
        <f>IF(OR(ﾀ.がれき類!F31&gt;0,ﾀ.がれき類!F31&lt;0),ﾀ.がれき類!F31,IF(V$19&gt;0,"0",0))</f>
        <v>10252.6</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1178.5999999999999</v>
      </c>
      <c r="AA16" s="515">
        <f t="shared" si="0"/>
        <v>15030.6</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t="str">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t="str">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1126.2</v>
      </c>
      <c r="I19" s="519">
        <f t="shared" si="1"/>
        <v>0.2</v>
      </c>
      <c r="J19" s="519">
        <f t="shared" si="1"/>
        <v>0</v>
      </c>
      <c r="K19" s="519">
        <f t="shared" si="1"/>
        <v>101.2</v>
      </c>
      <c r="L19" s="519">
        <f t="shared" si="1"/>
        <v>685.7</v>
      </c>
      <c r="M19" s="519">
        <f t="shared" si="1"/>
        <v>5.0999999999999996</v>
      </c>
      <c r="N19" s="519">
        <f t="shared" si="1"/>
        <v>712</v>
      </c>
      <c r="O19" s="519">
        <f t="shared" si="1"/>
        <v>0.9</v>
      </c>
      <c r="P19" s="519">
        <f t="shared" si="1"/>
        <v>0</v>
      </c>
      <c r="Q19" s="519">
        <f t="shared" si="1"/>
        <v>0</v>
      </c>
      <c r="R19" s="519">
        <f t="shared" si="1"/>
        <v>0</v>
      </c>
      <c r="S19" s="519">
        <f t="shared" si="1"/>
        <v>86.4</v>
      </c>
      <c r="T19" s="519">
        <f t="shared" si="1"/>
        <v>701.7</v>
      </c>
      <c r="U19" s="519">
        <f t="shared" si="1"/>
        <v>0</v>
      </c>
      <c r="V19" s="519">
        <f t="shared" si="1"/>
        <v>9740</v>
      </c>
      <c r="W19" s="519">
        <f t="shared" si="1"/>
        <v>0</v>
      </c>
      <c r="X19" s="519">
        <f t="shared" si="1"/>
        <v>0</v>
      </c>
      <c r="Y19" s="519">
        <f t="shared" si="1"/>
        <v>0</v>
      </c>
      <c r="Z19" s="520">
        <f t="shared" si="1"/>
        <v>1119.7</v>
      </c>
      <c r="AA19" s="521">
        <f t="shared" ref="AA19:AA25" si="2">SUM(G19:Z19)</f>
        <v>14279.100000000002</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1126.2</v>
      </c>
      <c r="I37" s="554">
        <f t="shared" si="8"/>
        <v>0.2</v>
      </c>
      <c r="J37" s="554">
        <f t="shared" si="8"/>
        <v>0</v>
      </c>
      <c r="K37" s="554">
        <f t="shared" si="8"/>
        <v>101.2</v>
      </c>
      <c r="L37" s="554">
        <f t="shared" si="8"/>
        <v>685.7</v>
      </c>
      <c r="M37" s="554">
        <f t="shared" si="8"/>
        <v>5.0999999999999996</v>
      </c>
      <c r="N37" s="554">
        <f t="shared" si="8"/>
        <v>712</v>
      </c>
      <c r="O37" s="554">
        <f t="shared" si="8"/>
        <v>0.9</v>
      </c>
      <c r="P37" s="554">
        <f t="shared" si="8"/>
        <v>0</v>
      </c>
      <c r="Q37" s="554">
        <f t="shared" si="8"/>
        <v>0</v>
      </c>
      <c r="R37" s="554">
        <f t="shared" si="8"/>
        <v>0</v>
      </c>
      <c r="S37" s="554">
        <f t="shared" si="8"/>
        <v>86.4</v>
      </c>
      <c r="T37" s="554">
        <f t="shared" si="8"/>
        <v>701.7</v>
      </c>
      <c r="U37" s="554">
        <f t="shared" si="8"/>
        <v>0</v>
      </c>
      <c r="V37" s="554">
        <f t="shared" si="8"/>
        <v>9740</v>
      </c>
      <c r="W37" s="554">
        <f t="shared" si="8"/>
        <v>0</v>
      </c>
      <c r="X37" s="554">
        <f t="shared" si="8"/>
        <v>0</v>
      </c>
      <c r="Y37" s="554">
        <f t="shared" si="8"/>
        <v>0</v>
      </c>
      <c r="Z37" s="555">
        <f t="shared" si="8"/>
        <v>1119.7</v>
      </c>
      <c r="AA37" s="556">
        <f t="shared" si="4"/>
        <v>14279.100000000002</v>
      </c>
    </row>
    <row r="38" spans="2:27" ht="24" customHeight="1" x14ac:dyDescent="0.15">
      <c r="B38" s="186"/>
      <c r="C38" s="939"/>
      <c r="D38" s="247"/>
      <c r="E38" s="245" t="s">
        <v>319</v>
      </c>
      <c r="F38" s="585"/>
      <c r="G38" s="545">
        <f t="shared" ref="G38:Z38" si="9">SUM(G39:G41)</f>
        <v>0</v>
      </c>
      <c r="H38" s="545">
        <f t="shared" si="9"/>
        <v>1126.2</v>
      </c>
      <c r="I38" s="545">
        <f t="shared" si="9"/>
        <v>0.2</v>
      </c>
      <c r="J38" s="545">
        <f t="shared" si="9"/>
        <v>0</v>
      </c>
      <c r="K38" s="545">
        <f t="shared" si="9"/>
        <v>101.2</v>
      </c>
      <c r="L38" s="545">
        <f t="shared" si="9"/>
        <v>685.7</v>
      </c>
      <c r="M38" s="545">
        <f t="shared" si="9"/>
        <v>5.0999999999999996</v>
      </c>
      <c r="N38" s="545">
        <f t="shared" si="9"/>
        <v>712</v>
      </c>
      <c r="O38" s="545">
        <f t="shared" si="9"/>
        <v>0.9</v>
      </c>
      <c r="P38" s="545">
        <f t="shared" si="9"/>
        <v>0</v>
      </c>
      <c r="Q38" s="545">
        <f t="shared" si="9"/>
        <v>0</v>
      </c>
      <c r="R38" s="545">
        <f t="shared" si="9"/>
        <v>0</v>
      </c>
      <c r="S38" s="545">
        <f t="shared" si="9"/>
        <v>86.4</v>
      </c>
      <c r="T38" s="545">
        <f t="shared" si="9"/>
        <v>701.7</v>
      </c>
      <c r="U38" s="545">
        <f t="shared" si="9"/>
        <v>0</v>
      </c>
      <c r="V38" s="545">
        <f t="shared" si="9"/>
        <v>9740</v>
      </c>
      <c r="W38" s="545">
        <f t="shared" si="9"/>
        <v>0</v>
      </c>
      <c r="X38" s="545">
        <f t="shared" si="9"/>
        <v>0</v>
      </c>
      <c r="Y38" s="545">
        <f t="shared" si="9"/>
        <v>0</v>
      </c>
      <c r="Z38" s="546">
        <f t="shared" si="9"/>
        <v>1119.7</v>
      </c>
      <c r="AA38" s="547">
        <f t="shared" si="4"/>
        <v>14279.100000000002</v>
      </c>
    </row>
    <row r="39" spans="2:27" ht="24" customHeight="1" x14ac:dyDescent="0.15">
      <c r="B39" s="186"/>
      <c r="C39" s="939"/>
      <c r="D39" s="248"/>
      <c r="E39" s="243"/>
      <c r="F39" s="241" t="s">
        <v>233</v>
      </c>
      <c r="G39" s="548">
        <f>+ｱ.燃え殻!$Z$28</f>
        <v>0</v>
      </c>
      <c r="H39" s="548">
        <f>+ｲ.汚泥!$Z$28</f>
        <v>1126.2</v>
      </c>
      <c r="I39" s="548">
        <f>+ｳ.廃油!$Z$28</f>
        <v>0.2</v>
      </c>
      <c r="J39" s="548">
        <f>+ｴ.廃酸!$Z$28</f>
        <v>0</v>
      </c>
      <c r="K39" s="548">
        <f>+ｵ.廃ｱﾙｶﾘ!$Z$28</f>
        <v>101.2</v>
      </c>
      <c r="L39" s="548">
        <f>+ｶ.廃ﾌﾟﾗ類!$Z$28</f>
        <v>685.7</v>
      </c>
      <c r="M39" s="548">
        <f>+ｷ.紙くず!$Z$28</f>
        <v>5.0999999999999996</v>
      </c>
      <c r="N39" s="548">
        <f>+ｸ.木くず!$Z$28</f>
        <v>712</v>
      </c>
      <c r="O39" s="548">
        <f>+ｹ.繊維くず!$Z$28</f>
        <v>0.9</v>
      </c>
      <c r="P39" s="548">
        <f>+ｺ.動植物性残さ!$Z$28</f>
        <v>0</v>
      </c>
      <c r="Q39" s="548">
        <f>+ｻ.動物系固形不要物!$Z$28</f>
        <v>0</v>
      </c>
      <c r="R39" s="548">
        <f>+ｼ.ｺﾞﾑくず!$Z$28</f>
        <v>0</v>
      </c>
      <c r="S39" s="548">
        <f>+ｽ.金属くず!$Z$28</f>
        <v>86.4</v>
      </c>
      <c r="T39" s="548">
        <f>+ｾ.ｶﾞﾗｽ･ｺﾝｸﾘ･陶磁器くず!$Z$28</f>
        <v>701.7</v>
      </c>
      <c r="U39" s="548">
        <f>+ｿ.鉱さい!$Z$28</f>
        <v>0</v>
      </c>
      <c r="V39" s="548">
        <f>+ﾀ.がれき類!$Z$28</f>
        <v>9740</v>
      </c>
      <c r="W39" s="548">
        <f>+ﾁ.動物のふん尿!$Z$28</f>
        <v>0</v>
      </c>
      <c r="X39" s="548">
        <f>+ﾂ.動物の死体!$Z$28</f>
        <v>0</v>
      </c>
      <c r="Y39" s="548">
        <f>+ﾃ.ばいじん!$Z$28</f>
        <v>0</v>
      </c>
      <c r="Z39" s="549">
        <f>+ﾄ.混合廃棄物その他!$Z$28</f>
        <v>1119.7</v>
      </c>
      <c r="AA39" s="550">
        <f t="shared" si="4"/>
        <v>14279.100000000002</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1126.2</v>
      </c>
      <c r="I43" s="557">
        <f>+ｳ.廃油!$AK$27</f>
        <v>0.2</v>
      </c>
      <c r="J43" s="557">
        <f>+ｴ.廃酸!$AK$27</f>
        <v>0</v>
      </c>
      <c r="K43" s="557">
        <f>+ｵ.廃ｱﾙｶﾘ!$AK$27</f>
        <v>101.2</v>
      </c>
      <c r="L43" s="557">
        <f>+ｶ.廃ﾌﾟﾗ類!$AK$27</f>
        <v>685.7</v>
      </c>
      <c r="M43" s="557">
        <f>+ｷ.紙くず!$AK$27</f>
        <v>5.0999999999999996</v>
      </c>
      <c r="N43" s="557">
        <f>+ｸ.木くず!$AK$27</f>
        <v>712</v>
      </c>
      <c r="O43" s="557">
        <f>+ｹ.繊維くず!$AK$27</f>
        <v>0.9</v>
      </c>
      <c r="P43" s="557">
        <f>+ｺ.動植物性残さ!$AK$27</f>
        <v>0</v>
      </c>
      <c r="Q43" s="557">
        <f>+ｻ.動物系固形不要物!$AK$27</f>
        <v>0</v>
      </c>
      <c r="R43" s="557">
        <f>+ｼ.ｺﾞﾑくず!$AK$27</f>
        <v>0</v>
      </c>
      <c r="S43" s="557">
        <f>+ｽ.金属くず!$AK$27</f>
        <v>86.4</v>
      </c>
      <c r="T43" s="557">
        <f>+ｾ.ｶﾞﾗｽ･ｺﾝｸﾘ･陶磁器くず!$AK$27</f>
        <v>701.7</v>
      </c>
      <c r="U43" s="557">
        <f>+ｿ.鉱さい!$AK$27</f>
        <v>0</v>
      </c>
      <c r="V43" s="557">
        <f>+ﾀ.がれき類!$AK$27</f>
        <v>9740</v>
      </c>
      <c r="W43" s="557">
        <f>+ﾁ.動物のふん尿!$AK$27</f>
        <v>0</v>
      </c>
      <c r="X43" s="557">
        <f>+ﾂ.動物の死体!$AK$27</f>
        <v>0</v>
      </c>
      <c r="Y43" s="557">
        <f>+ﾃ.ばいじん!$AK$27</f>
        <v>0</v>
      </c>
      <c r="Z43" s="558">
        <f>+ﾄ.混合廃棄物その他!$AK$27</f>
        <v>1119.7</v>
      </c>
      <c r="AA43" s="559">
        <f t="shared" si="4"/>
        <v>14279.100000000002</v>
      </c>
    </row>
    <row r="44" spans="2:27" ht="24" customHeight="1" x14ac:dyDescent="0.15">
      <c r="B44" s="186"/>
      <c r="C44" s="193"/>
      <c r="D44" s="191" t="s">
        <v>188</v>
      </c>
      <c r="E44" s="941" t="s">
        <v>236</v>
      </c>
      <c r="F44" s="942"/>
      <c r="G44" s="560">
        <f>+ｱ.燃え殻!$AK$30</f>
        <v>0</v>
      </c>
      <c r="H44" s="560">
        <f>+ｲ.汚泥!$AK$30</f>
        <v>1126.2</v>
      </c>
      <c r="I44" s="560">
        <f>+ｳ.廃油!$AK$30</f>
        <v>0.2</v>
      </c>
      <c r="J44" s="560">
        <f>+ｴ.廃酸!$AK$30</f>
        <v>0</v>
      </c>
      <c r="K44" s="560">
        <f>+ｵ.廃ｱﾙｶﾘ!$AK$30</f>
        <v>101.2</v>
      </c>
      <c r="L44" s="560">
        <f>+ｶ.廃ﾌﾟﾗ類!$AK$30</f>
        <v>685.7</v>
      </c>
      <c r="M44" s="560">
        <f>+ｷ.紙くず!$AK$30</f>
        <v>5.0999999999999996</v>
      </c>
      <c r="N44" s="560">
        <f>+ｸ.木くず!$AK$30</f>
        <v>712</v>
      </c>
      <c r="O44" s="560">
        <f>+ｹ.繊維くず!$AK$30</f>
        <v>0.9</v>
      </c>
      <c r="P44" s="560">
        <f>+ｺ.動植物性残さ!$AK$30</f>
        <v>0</v>
      </c>
      <c r="Q44" s="560">
        <f>+ｻ.動物系固形不要物!$AK$30</f>
        <v>0</v>
      </c>
      <c r="R44" s="560">
        <f>+ｼ.ｺﾞﾑくず!$AK$30</f>
        <v>0</v>
      </c>
      <c r="S44" s="560">
        <f>+ｽ.金属くず!$AK$30</f>
        <v>86.4</v>
      </c>
      <c r="T44" s="560">
        <f>+ｾ.ｶﾞﾗｽ･ｺﾝｸﾘ･陶磁器くず!$AK$30</f>
        <v>701.7</v>
      </c>
      <c r="U44" s="560">
        <f>+ｿ.鉱さい!$AK$30</f>
        <v>0</v>
      </c>
      <c r="V44" s="560">
        <f>+ﾀ.がれき類!$AK$30</f>
        <v>9740</v>
      </c>
      <c r="W44" s="560">
        <f>+ﾁ.動物のふん尿!$AK$30</f>
        <v>0</v>
      </c>
      <c r="X44" s="560">
        <f>+ﾂ.動物の死体!$AK$30</f>
        <v>0</v>
      </c>
      <c r="Y44" s="560">
        <f>+ﾃ.ばいじん!$AK$30</f>
        <v>0</v>
      </c>
      <c r="Z44" s="561">
        <f>+ﾄ.混合廃棄物その他!$AK$30</f>
        <v>1119.7</v>
      </c>
      <c r="AA44" s="562">
        <f t="shared" si="4"/>
        <v>14279.100000000002</v>
      </c>
    </row>
    <row r="45" spans="2:27" ht="24" customHeight="1" x14ac:dyDescent="0.15">
      <c r="B45" s="186"/>
      <c r="C45" s="193"/>
      <c r="D45" s="584" t="s">
        <v>190</v>
      </c>
      <c r="E45" s="968" t="s">
        <v>237</v>
      </c>
      <c r="F45" s="969"/>
      <c r="G45" s="563">
        <f>+ｱ.燃え殻!$AR$24</f>
        <v>0</v>
      </c>
      <c r="H45" s="563">
        <f>+ｲ.汚泥!$AR$24</f>
        <v>1126.2</v>
      </c>
      <c r="I45" s="563">
        <f>+ｳ.廃油!$AR$24</f>
        <v>0.2</v>
      </c>
      <c r="J45" s="563">
        <f>+ｴ.廃酸!$AR$24</f>
        <v>0</v>
      </c>
      <c r="K45" s="563">
        <f>+ｵ.廃ｱﾙｶﾘ!$AR$24</f>
        <v>101.2</v>
      </c>
      <c r="L45" s="563">
        <f>+ｶ.廃ﾌﾟﾗ類!$AR$24</f>
        <v>685.7</v>
      </c>
      <c r="M45" s="563">
        <f>+ｷ.紙くず!$AR$24</f>
        <v>5.0999999999999996</v>
      </c>
      <c r="N45" s="563">
        <f>+ｸ.木くず!$AR$24</f>
        <v>712</v>
      </c>
      <c r="O45" s="563">
        <f>+ｹ.繊維くず!$AR$24</f>
        <v>0.9</v>
      </c>
      <c r="P45" s="563">
        <f>+ｺ.動植物性残さ!$AR$24</f>
        <v>0</v>
      </c>
      <c r="Q45" s="563">
        <f>+ｻ.動物系固形不要物!$AR$24</f>
        <v>0</v>
      </c>
      <c r="R45" s="563">
        <f>+ｼ.ｺﾞﾑくず!$AR$24</f>
        <v>0</v>
      </c>
      <c r="S45" s="563">
        <f>+ｽ.金属くず!$AR$24</f>
        <v>86.4</v>
      </c>
      <c r="T45" s="563">
        <f>+ｾ.ｶﾞﾗｽ･ｺﾝｸﾘ･陶磁器くず!$AR$24</f>
        <v>701.7</v>
      </c>
      <c r="U45" s="563">
        <f>+ｿ.鉱さい!$AR$24</f>
        <v>0</v>
      </c>
      <c r="V45" s="563">
        <f>+ﾀ.がれき類!$AR$24</f>
        <v>9740</v>
      </c>
      <c r="W45" s="563">
        <f>+ﾁ.動物のふん尿!$AR$24</f>
        <v>0</v>
      </c>
      <c r="X45" s="563">
        <f>+ﾂ.動物の死体!$AR$24</f>
        <v>0</v>
      </c>
      <c r="Y45" s="563">
        <f>+ﾃ.ばいじん!$AR$24</f>
        <v>0</v>
      </c>
      <c r="Z45" s="564">
        <f>+ﾄ.混合廃棄物その他!$AR$24</f>
        <v>1119.7</v>
      </c>
      <c r="AA45" s="565">
        <f t="shared" si="4"/>
        <v>14279.100000000002</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2311.6999999999998</v>
      </c>
      <c r="I55" s="634">
        <f t="shared" si="10"/>
        <v>0.4</v>
      </c>
      <c r="J55" s="634">
        <f t="shared" si="10"/>
        <v>0</v>
      </c>
      <c r="K55" s="634">
        <f t="shared" si="10"/>
        <v>207.7</v>
      </c>
      <c r="L55" s="634">
        <f t="shared" si="10"/>
        <v>1407.5</v>
      </c>
      <c r="M55" s="634">
        <f t="shared" si="10"/>
        <v>10.5</v>
      </c>
      <c r="N55" s="634">
        <f t="shared" si="10"/>
        <v>1461.4</v>
      </c>
      <c r="O55" s="634">
        <f t="shared" si="10"/>
        <v>1.9</v>
      </c>
      <c r="P55" s="634">
        <f t="shared" si="10"/>
        <v>0</v>
      </c>
      <c r="Q55" s="634">
        <f t="shared" si="10"/>
        <v>0</v>
      </c>
      <c r="R55" s="634">
        <f t="shared" si="10"/>
        <v>0</v>
      </c>
      <c r="S55" s="634">
        <f t="shared" si="10"/>
        <v>177.4</v>
      </c>
      <c r="T55" s="634">
        <f t="shared" si="10"/>
        <v>1440.3000000000002</v>
      </c>
      <c r="U55" s="634">
        <f t="shared" si="10"/>
        <v>0</v>
      </c>
      <c r="V55" s="634">
        <f t="shared" si="10"/>
        <v>19992.599999999999</v>
      </c>
      <c r="W55" s="634">
        <f t="shared" si="10"/>
        <v>0</v>
      </c>
      <c r="X55" s="634">
        <f t="shared" si="10"/>
        <v>0</v>
      </c>
      <c r="Y55" s="634">
        <f t="shared" si="10"/>
        <v>0</v>
      </c>
      <c r="Z55" s="634">
        <f t="shared" si="10"/>
        <v>2298.3000000000002</v>
      </c>
      <c r="AA55" s="633">
        <f>+AA9+AA19+AA20</f>
        <v>29309.700000000004</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9"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f>+表紙!P35</f>
        <v>45471</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東京都江東区新砂1-1-1</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株式会社竹中工務店　東京本店
安全環境部長　松岡　香世子</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03-6810-5114</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株式会社竹中工務店　東京本店</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2192</v>
      </c>
      <c r="Q25" s="989"/>
      <c r="R25" s="989"/>
      <c r="S25" s="989"/>
      <c r="T25" s="989"/>
      <c r="U25" s="990"/>
    </row>
    <row r="26" spans="1:22" ht="26.25" customHeight="1" x14ac:dyDescent="0.15">
      <c r="C26" s="1002" t="s">
        <v>11</v>
      </c>
      <c r="D26" s="1003"/>
      <c r="E26" s="1004"/>
      <c r="F26" s="1021" t="str">
        <f>+表紙!F50</f>
        <v>東京都江東区新砂1-1-1</v>
      </c>
      <c r="G26" s="1022"/>
      <c r="H26" s="1022"/>
      <c r="I26" s="1022"/>
      <c r="J26" s="1022"/>
      <c r="K26" s="1022"/>
      <c r="L26" s="1022"/>
      <c r="M26" s="1022"/>
      <c r="N26" s="454" t="s">
        <v>172</v>
      </c>
      <c r="O26" s="383"/>
      <c r="P26" s="383"/>
      <c r="Q26" s="1016" t="str">
        <f>IF(+表紙!Q50="","",+表紙!Q50)</f>
        <v>03-6810-5114</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総合建設業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396300</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2497人</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11</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15030.6</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以下の項目について作業所にて活動を実施した。
　・持込む資材等が過剰にならないよう計画をたてる。
　・工場加工・製作、プレカットを推進する。
　・パレット利用、ラック式・コンテナ式の採用等省梱包・無梱包を工夫する。
　・プレハブ化、ユニット化、代替型枠の採用等の工法改善を推進する。</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11</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14279.100000000002</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引き続き以下の項目について作業所にて活動を実施する。
　・持込む資材等が過剰にならないよう計画をたてる。
　・工場加工・製作、プレカットを推進する。
　・パレット利用、ラック式・コンテナ式の採用等省梱包・無梱包を工夫する。
　・プレハブ化、ユニット化、代替型枠の採用等の工法改善を推進する。</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1.0㎥の専用容器（フレコンバック）を設置し、分別を徹底した。
　（コンテナ設置及びダンプ直搬出は原則認めない）
　実施品目・コンクリート破片、アスファルトコンクリート破片、廃プラスチック類、金属くず、紙くず、木くず、
　　　　　　　ガラス陶磁器くず、石膏ボード、可燃物、安定型混合廃棄物、石綿含有建材</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前年度の取り組みを引き続き実施する。</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該当無し</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該当無し</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該当無し</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該当無し</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該当無し</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該当無し</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15030.6</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15030.6</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15030.6</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地域別全品目分別回収システムを全作業所にて完全実施したことにより、
　社内目標、新築工事におけるリサイクル率96％を達成できた。</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14279.100000000002</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14279.100000000002</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14279.100000000002</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昨年度より、総排出量に対する最終処分率（重量換算）3.8％を目標値として設定した。
リサイクル施設へ直送、また制度の高い優良中間処理施設への搬入を一層促進する。</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2024-06-26T23:52:51Z</dcterms:created>
  <dcterms:modified xsi:type="dcterms:W3CDTF">2024-09-05T04:50:36Z</dcterms:modified>
</cp:coreProperties>
</file>