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99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O12" i="94" s="1"/>
  <c r="AK27" i="82"/>
  <c r="X32" i="94"/>
  <c r="X31" i="94" s="1"/>
  <c r="X26" i="94" s="1"/>
  <c r="X18" i="82"/>
  <c r="O16" i="83"/>
  <c r="Y50" i="94" s="1"/>
  <c r="X21" i="83"/>
  <c r="AK27" i="83"/>
  <c r="O16" i="94"/>
  <c r="O9" i="94"/>
  <c r="O55" i="94" s="1"/>
  <c r="O14" i="94"/>
  <c r="H27" i="94"/>
  <c r="X27" i="94"/>
  <c r="X21" i="78"/>
  <c r="O16" i="79"/>
  <c r="R50" i="94" s="1"/>
  <c r="X21" i="89"/>
  <c r="F12" i="83"/>
  <c r="O18" i="94"/>
  <c r="O10"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5" i="94" l="1"/>
  <c r="O17"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<sst xmlns="http://schemas.openxmlformats.org/spreadsheetml/2006/main" count="3179" uniqueCount="438">
  <si>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</si>
  <si>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</si>
  <si>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</si>
  <si>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</si>
  <si>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</si>
  <si>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様式１及び様式３の情報を反映させることができます。</t>
    <rPh sb="6" eb="7">
      <t>オヨ</t>
    </rPh>
    <rPh sb="8" eb="10">
      <t>ヨウシキ</t>
    </rPh>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</si>
  <si>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</si>
  <si>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</si>
  <si>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</si>
  <si>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</si>
  <si>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</si>
  <si>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</si>
  <si>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</si>
  <si>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</si>
  <si>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</si>
  <si>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</si>
  <si>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</si>
  <si>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</si>
  <si>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</si>
  <si>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</si>
  <si>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</si>
  <si>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</si>
  <si>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</si>
  <si>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</si>
  <si>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直接入力することも可能です。</t>
    <rPh sb="1" eb="2">
      <t>チョク</t>
    </rPh>
    <rPh sb="2" eb="3">
      <t>セツ</t>
    </rPh>
    <rPh sb="3" eb="5">
      <t>ニュウリョク</t>
    </rPh>
    <rPh sb="10" eb="12">
      <t>カノウ</t>
    </rPh>
    <phoneticPr fontId="3"/>
  </si>
  <si>
    <t>２</t>
    <phoneticPr fontId="3"/>
  </si>
  <si>
    <t>法定</t>
    <rPh sb="0" eb="2">
      <t>ホウテイ</t>
    </rPh>
    <phoneticPr fontId="3"/>
  </si>
  <si>
    <t>自主</t>
    <rPh sb="0" eb="2">
      <t>ジシュ</t>
    </rPh>
    <phoneticPr fontId="3"/>
  </si>
  <si>
    <t>様式第二号の八（第八条の四の五関係）</t>
    <rPh sb="6" eb="7">
      <t>ハチ</t>
    </rPh>
    <phoneticPr fontId="3"/>
  </si>
  <si>
    <t>（第１面）</t>
    <rPh sb="1" eb="2">
      <t>ダイ</t>
    </rPh>
    <rPh sb="3" eb="4">
      <t>メン</t>
    </rPh>
    <phoneticPr fontId="3"/>
  </si>
  <si>
    <t>産業廃棄物処理計画書</t>
    <rPh sb="0" eb="2">
      <t>サンギョウ</t>
    </rPh>
    <rPh sb="2" eb="5">
      <t>ハイキブツ</t>
    </rPh>
    <rPh sb="5" eb="7">
      <t>ショリ</t>
    </rPh>
    <rPh sb="7" eb="9">
      <t>ケイカク</t>
    </rPh>
    <rPh sb="9" eb="10">
      <t>ショ</t>
    </rPh>
    <phoneticPr fontId="3"/>
  </si>
  <si>
    <t>殿</t>
    <rPh sb="0" eb="1">
      <t>ドノ</t>
    </rPh>
    <phoneticPr fontId="3"/>
  </si>
  <si>
    <t>提出者</t>
  </si>
  <si>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</si>
  <si>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</si>
  <si>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</si>
  <si>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</si>
  <si>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廃棄物の処理及び清掃に関する法律第12条第９項の規定に基づき、産業廃棄物の減量その他その処理に関する計画を作成したので、提出します。</t>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</si>
  <si>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</si>
  <si>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6"/>
  </si>
  <si>
    <t>事業場の所在地</t>
    <rPh sb="0" eb="2">
      <t>ジギョウ</t>
    </rPh>
    <rPh sb="2" eb="3">
      <t>ジョウ</t>
    </rPh>
    <rPh sb="4" eb="7">
      <t>ショザイチ</t>
    </rPh>
    <phoneticPr fontId="3"/>
  </si>
  <si>
    <t>ＴＥＬ（連絡先）：</t>
    <rPh sb="4" eb="7">
      <t>レンラクサキ</t>
    </rPh>
    <phoneticPr fontId="3"/>
  </si>
  <si>
    <t>計画期間</t>
    <rPh sb="0" eb="2">
      <t>ケイカク</t>
    </rPh>
    <rPh sb="2" eb="4">
      <t>キカン</t>
    </rPh>
    <phoneticPr fontId="3"/>
  </si>
  <si>
    <t>令和 ６ 年 ４ 月 １ 日 ～ 令和 ７ 年 ３ 月 31 日（ １ 年間）</t>
    <phoneticPr fontId="3"/>
  </si>
  <si>
    <t>当該事業場に関する事項</t>
    <rPh sb="0" eb="2">
      <t>トウガイ</t>
    </rPh>
    <rPh sb="2" eb="5">
      <t>ジギョウジョウ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</si>
  <si>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</si>
  <si>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</si>
  <si>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</si>
  <si>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</si>
  <si>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</si>
  <si>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rPh sb="0" eb="2">
      <t>セイゾウ</t>
    </rPh>
    <rPh sb="2" eb="3">
      <t>ギョウ</t>
    </rPh>
    <phoneticPr fontId="3"/>
  </si>
  <si>
    <t>製造品出荷額</t>
    <rPh sb="0" eb="3">
      <t>セイゾウヒン</t>
    </rPh>
    <rPh sb="3" eb="5">
      <t>シュッカ</t>
    </rPh>
    <rPh sb="5" eb="6">
      <t>ガク</t>
    </rPh>
    <phoneticPr fontId="3"/>
  </si>
  <si>
    <t>百万円</t>
    <rPh sb="0" eb="2">
      <t>ヒャクマン</t>
    </rPh>
    <rPh sb="2" eb="3">
      <t>エン</t>
    </rPh>
    <phoneticPr fontId="3"/>
  </si>
  <si>
    <t>建設業</t>
    <rPh sb="0" eb="3">
      <t>ケンセツギョウ</t>
    </rPh>
    <phoneticPr fontId="3"/>
  </si>
  <si>
    <t>エリア内元請完成工事高</t>
    <rPh sb="3" eb="4">
      <t>ナイ</t>
    </rPh>
    <phoneticPr fontId="3"/>
  </si>
  <si>
    <t>※　前年度実績を記入、医療機関は前年度末時点の病床数を記入。</t>
    <phoneticPr fontId="3"/>
  </si>
  <si>
    <t>医療機関</t>
    <rPh sb="0" eb="2">
      <t>イリョウ</t>
    </rPh>
    <rPh sb="2" eb="4">
      <t>キカン</t>
    </rPh>
    <phoneticPr fontId="3"/>
  </si>
  <si>
    <t>病床数</t>
    <rPh sb="0" eb="2">
      <t>ビョウショウ</t>
    </rPh>
    <rPh sb="2" eb="3">
      <t>スウ</t>
    </rPh>
    <phoneticPr fontId="3"/>
  </si>
  <si>
    <t>床</t>
    <rPh sb="0" eb="1">
      <t>ユカ</t>
    </rPh>
    <phoneticPr fontId="3"/>
  </si>
  <si>
    <t>その他の業種</t>
    <rPh sb="2" eb="3">
      <t>タ</t>
    </rPh>
    <rPh sb="4" eb="6">
      <t>ギョウシュ</t>
    </rPh>
    <phoneticPr fontId="3"/>
  </si>
  <si>
    <t>売上高</t>
    <rPh sb="0" eb="2">
      <t>ウリアゲ</t>
    </rPh>
    <rPh sb="2" eb="3">
      <t>ダカ</t>
    </rPh>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</si>
  <si>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</si>
  <si>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</si>
  <si>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</si>
  <si>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④</t>
  </si>
  <si>
    <t>産業廃棄物の一連の処理の工程</t>
    <phoneticPr fontId="47"/>
  </si>
  <si>
    <t>※　産業廃棄物の種類ごとに記入</t>
    <phoneticPr fontId="47"/>
  </si>
  <si>
    <t>（第２面）</t>
    <rPh sb="1" eb="2">
      <t>ダイ</t>
    </rPh>
    <rPh sb="3" eb="4">
      <t>メン</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</si>
  <si>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</si>
  <si>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</si>
  <si>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</si>
  <si>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</si>
  <si>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【前年度（令和 ５ 年度）実績】</t>
    <rPh sb="5" eb="7">
      <t>レイワ</t>
    </rPh>
    <rPh sb="10" eb="12">
      <t>ネンド</t>
    </rPh>
    <phoneticPr fontId="3"/>
  </si>
  <si>
    <t>産業廃棄物の種類数</t>
    <rPh sb="0" eb="2">
      <t>サンギョウ</t>
    </rPh>
    <rPh sb="2" eb="5">
      <t>ハイキブツ</t>
    </rPh>
    <rPh sb="6" eb="7">
      <t>タネ</t>
    </rPh>
    <rPh sb="7" eb="8">
      <t>タグイ</t>
    </rPh>
    <rPh sb="8" eb="9">
      <t>スウ</t>
    </rPh>
    <phoneticPr fontId="3"/>
  </si>
  <si>
    <t>種類</t>
    <rPh sb="0" eb="2">
      <t>シュルイ</t>
    </rPh>
    <phoneticPr fontId="3"/>
  </si>
  <si>
    <t>*　種類ごとの前年度排出量は、別紙のとおり。</t>
  </si>
  <si>
    <t>①　排出量</t>
    <rPh sb="2" eb="4">
      <t>ハイシュツ</t>
    </rPh>
    <rPh sb="4" eb="5">
      <t>リョウ</t>
    </rPh>
    <phoneticPr fontId="3"/>
  </si>
  <si>
    <t>ｔ</t>
    <phoneticPr fontId="3"/>
  </si>
  <si>
    <t>（これまでに実施した取組）</t>
    <rPh sb="6" eb="8">
      <t>ジッシ</t>
    </rPh>
    <rPh sb="10" eb="12">
      <t>トリクミ</t>
    </rPh>
    <phoneticPr fontId="3"/>
  </si>
  <si>
    <t>計画</t>
    <rPh sb="0" eb="2">
      <t>ケイカク</t>
    </rPh>
    <phoneticPr fontId="3"/>
  </si>
  <si>
    <t>【（令和 ６ 年度）目標】</t>
    <phoneticPr fontId="3"/>
  </si>
  <si>
    <t>*　種類ごとの本年度排出目標量は、別紙のとおり。</t>
  </si>
  <si>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</si>
  <si>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</si>
  <si>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</si>
  <si>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</si>
  <si>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（第３面）</t>
    <rPh sb="1" eb="2">
      <t>ダイ</t>
    </rPh>
    <rPh sb="3" eb="4">
      <t>メン</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</si>
  <si>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</si>
  <si>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</si>
  <si>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　種類ごとの前年度自ら再生利用量は、別紙のとおり。</t>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</si>
  <si>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</si>
  <si>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　種類ごとの本年度自ら再生利用量は、別紙のとおり。</t>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</si>
  <si>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</si>
  <si>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</si>
  <si>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</si>
  <si>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</si>
  <si>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</si>
  <si>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</si>
  <si>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　種類ごとの本年度自ら熱回収を行う量は、別紙のとおり。</t>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</si>
  <si>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</si>
  <si>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種類ごとの本年度自ら中間処理により減量する量は、別紙のとおり。</t>
    <phoneticPr fontId="3"/>
  </si>
  <si>
    <t>（第４面）</t>
    <rPh sb="1" eb="2">
      <t>ダイ</t>
    </rPh>
    <rPh sb="3" eb="4">
      <t>メン</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</si>
  <si>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</si>
  <si>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</si>
  <si>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　種類ごとの前年度自ら埋立処分又は海洋投入処分を行った量は、別紙のとおり。</t>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</si>
  <si>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</si>
  <si>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　種類ごとの本年度自ら埋立処分又は海洋投入処分を行う量は、別紙のとおり。</t>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</si>
  <si>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</si>
  <si>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</si>
  <si>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　種類ごとの前年度処理委託量は、別紙のとおり。</t>
    <phoneticPr fontId="3"/>
  </si>
  <si>
    <t>⑪　優良認定処理業者への処理委託量</t>
    <phoneticPr fontId="3"/>
  </si>
  <si>
    <t>⑫　再生利用業者への処理委託量</t>
    <phoneticPr fontId="3"/>
  </si>
  <si>
    <t>⑬　認定熱回収業者への処理委託量</t>
    <phoneticPr fontId="3"/>
  </si>
  <si>
    <t>⑭　認定熱回収業者以外の熱回収を行う業者への処理委託量</t>
    <phoneticPr fontId="3"/>
  </si>
  <si>
    <t>（第５面）</t>
    <rPh sb="1" eb="2">
      <t>ダイ</t>
    </rPh>
    <rPh sb="3" eb="4">
      <t>メン</t>
    </rPh>
    <phoneticPr fontId="3"/>
  </si>
  <si>
    <t>*　種類ごとの本年度処理委託量は、別紙のとおり。</t>
    <phoneticPr fontId="3"/>
  </si>
  <si>
    <t>※　事務処理欄</t>
    <rPh sb="2" eb="4">
      <t>ジム</t>
    </rPh>
    <rPh sb="4" eb="6">
      <t>ショリ</t>
    </rPh>
    <rPh sb="6" eb="7">
      <t>ラン</t>
    </rPh>
    <phoneticPr fontId="3"/>
  </si>
  <si>
    <t>（第６面）</t>
    <rPh sb="1" eb="2">
      <t>ダイ</t>
    </rPh>
    <rPh sb="3" eb="4">
      <t>メン</t>
    </rPh>
    <phoneticPr fontId="3"/>
  </si>
  <si>
    <t>備考</t>
    <rPh sb="0" eb="1">
      <t>ソナエ</t>
    </rPh>
    <rPh sb="1" eb="2">
      <t>コウ</t>
    </rPh>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</si>
  <si>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</si>
  <si>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</si>
  <si>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</si>
  <si>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</si>
  <si>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</si>
  <si>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　①欄には、日本標準産業分類（中分類）の区分を記入してください。</t>
    <rPh sb="2" eb="3">
      <t>ラン</t>
    </rPh>
    <phoneticPr fontId="3"/>
  </si>
  <si>
    <t>(2)</t>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</si>
  <si>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</si>
  <si>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神奈川県知事</t>
    <rPh sb="0" eb="3">
      <t>カナガワ</t>
    </rPh>
    <rPh sb="3" eb="6">
      <t>ケンチジ</t>
    </rPh>
    <phoneticPr fontId="3"/>
  </si>
  <si>
    <t>(3)</t>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</si>
  <si>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</si>
  <si>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横浜市長</t>
    <rPh sb="0" eb="4">
      <t>ヨコハマシチョウ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</si>
  <si>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</si>
  <si>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川崎市長</t>
    <rPh sb="0" eb="2">
      <t>カワサキ</t>
    </rPh>
    <rPh sb="2" eb="4">
      <t>シチョウ</t>
    </rPh>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</si>
  <si>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</si>
  <si>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相模原市長</t>
    <rPh sb="0" eb="3">
      <t>サガミハラ</t>
    </rPh>
    <rPh sb="3" eb="5">
      <t>シチョウ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</si>
  <si>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</si>
  <si>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横須賀市長</t>
    <rPh sb="0" eb="5">
      <t>ヨコスカシチョウ</t>
    </rPh>
    <phoneticPr fontId="3"/>
  </si>
  <si>
    <t>　第５面の※欄には、何も記入しないでください。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</si>
  <si>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</si>
  <si>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</si>
  <si>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</si>
  <si>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2-1</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</si>
  <si>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</si>
  <si>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</si>
  <si>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</si>
  <si>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</si>
  <si>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</si>
  <si>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</si>
  <si>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</si>
  <si>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</si>
  <si>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</si>
  <si>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</si>
  <si>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</si>
  <si>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</si>
  <si>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</si>
  <si>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</si>
  <si>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</si>
  <si>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</si>
  <si>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</si>
  <si>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</si>
  <si>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</si>
  <si>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</si>
  <si>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</si>
  <si>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</si>
  <si>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</si>
  <si>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</si>
  <si>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</si>
  <si>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</si>
  <si>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</si>
  <si>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</si>
  <si>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</si>
  <si>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</si>
  <si>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</si>
  <si>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</si>
  <si>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</si>
  <si>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</si>
  <si>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</si>
  <si>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</si>
  <si>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</si>
  <si>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</si>
  <si>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</si>
  <si>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</si>
  <si>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</si>
  <si>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</si>
  <si>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</si>
  <si>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</si>
  <si>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</si>
  <si>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</si>
  <si>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</si>
  <si>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注意：前年度の排出量のみでフロー図のデータ①がない場合にも、前年度データを該当欄に入力してください</t>
    <rPh sb="7" eb="9">
      <t>ハイシュツ</t>
    </rPh>
    <phoneticPr fontId="3"/>
  </si>
  <si>
    <t>２－２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</si>
  <si>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</si>
  <si>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</si>
  <si>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</si>
  <si>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</si>
  <si>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</si>
  <si>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</si>
  <si>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</si>
  <si>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</si>
  <si>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</si>
  <si>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</si>
  <si>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</si>
  <si>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</si>
  <si>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</si>
  <si>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</si>
  <si>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</si>
  <si>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</si>
  <si>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</si>
  <si>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自ら直接再生利用する量</t>
    <rPh sb="0" eb="1">
      <t>ミズカ</t>
    </rPh>
    <rPh sb="2" eb="4">
      <t>チョクセツ</t>
    </rPh>
    <rPh sb="4" eb="6">
      <t>サイセイ</t>
    </rPh>
    <rPh sb="6" eb="8">
      <t>リヨウ</t>
    </rPh>
    <rPh sb="10" eb="11">
      <t>リョウ</t>
    </rPh>
    <phoneticPr fontId="3"/>
  </si>
  <si>
    <t>⑨</t>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</si>
  <si>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</si>
  <si>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</si>
  <si>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</si>
  <si>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</si>
  <si>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</si>
  <si>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</si>
  <si>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</si>
  <si>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</si>
  <si>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</si>
  <si>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自ら中間処理する量</t>
    <rPh sb="0" eb="1">
      <t>ミズカ</t>
    </rPh>
    <rPh sb="2" eb="4">
      <t>チュウカン</t>
    </rPh>
    <rPh sb="4" eb="6">
      <t>ショリ</t>
    </rPh>
    <rPh sb="8" eb="9">
      <t>リョウ</t>
    </rPh>
    <phoneticPr fontId="3"/>
  </si>
  <si>
    <t>⑥</t>
    <phoneticPr fontId="3"/>
  </si>
  <si>
    <t>自ら中間処理後の残さ量</t>
    <rPh sb="0" eb="1">
      <t>ミズカ</t>
    </rPh>
    <rPh sb="2" eb="4">
      <t>チュウカン</t>
    </rPh>
    <rPh sb="4" eb="6">
      <t>ショリ</t>
    </rPh>
    <rPh sb="6" eb="7">
      <t>アト</t>
    </rPh>
    <phoneticPr fontId="3"/>
  </si>
  <si>
    <t>ｂ残さ物の委託処理</t>
    <rPh sb="1" eb="2">
      <t>ザン</t>
    </rPh>
    <rPh sb="3" eb="4">
      <t>モノ</t>
    </rPh>
    <rPh sb="5" eb="7">
      <t>イタク</t>
    </rPh>
    <rPh sb="7" eb="9">
      <t>ショリ</t>
    </rPh>
    <phoneticPr fontId="3"/>
  </si>
  <si>
    <t>ｂ</t>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</si>
  <si>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</si>
  <si>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</si>
  <si>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</si>
  <si>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ｔ</t>
  </si>
  <si>
    <t>下水等放流前委託量</t>
    <rPh sb="0" eb="2">
      <t>ゲスイ</t>
    </rPh>
    <rPh sb="2" eb="3">
      <t>トウ</t>
    </rPh>
    <rPh sb="3" eb="5">
      <t>ホウリュウ</t>
    </rPh>
    <rPh sb="5" eb="6">
      <t>マエ</t>
    </rPh>
    <rPh sb="6" eb="8">
      <t>イタク</t>
    </rPh>
    <rPh sb="8" eb="9">
      <t>リョウ</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</si>
  <si>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</si>
  <si>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⑤</t>
    <phoneticPr fontId="3"/>
  </si>
  <si>
    <t>④のうち熱回収を行う量</t>
    <rPh sb="4" eb="5">
      <t>ネツ</t>
    </rPh>
    <rPh sb="5" eb="7">
      <t>カイシュウ</t>
    </rPh>
    <rPh sb="8" eb="9">
      <t>オコナ</t>
    </rPh>
    <rPh sb="10" eb="11">
      <t>リョウ</t>
    </rPh>
    <phoneticPr fontId="3"/>
  </si>
  <si>
    <t>⑦</t>
    <phoneticPr fontId="3"/>
  </si>
  <si>
    <t>自ら中間処理により減量する量</t>
    <rPh sb="0" eb="1">
      <t>ミズカ</t>
    </rPh>
    <rPh sb="2" eb="4">
      <t>チュウカン</t>
    </rPh>
    <rPh sb="4" eb="6">
      <t>ショリ</t>
    </rPh>
    <rPh sb="9" eb="11">
      <t>ゲンリョウ</t>
    </rPh>
    <phoneticPr fontId="3"/>
  </si>
  <si>
    <t>ｂ-2　最終処分委託量</t>
    <phoneticPr fontId="3"/>
  </si>
  <si>
    <t>項　目</t>
    <rPh sb="0" eb="1">
      <t>コウ</t>
    </rPh>
    <rPh sb="2" eb="3">
      <t>メ</t>
    </rPh>
    <phoneticPr fontId="3"/>
  </si>
  <si>
    <t>令和５年度実績</t>
    <rPh sb="0" eb="2">
      <t>レイワ</t>
    </rPh>
    <rPh sb="3" eb="5">
      <t>ネンド</t>
    </rPh>
    <rPh sb="5" eb="7">
      <t>ジッセキ</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</si>
  <si>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</si>
  <si>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</si>
  <si>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</si>
  <si>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</si>
  <si>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</si>
  <si>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</si>
  <si>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</si>
  <si>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</si>
  <si>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</si>
  <si>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</si>
  <si>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</si>
  <si>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</si>
  <si>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</si>
  <si>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</si>
  <si>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</si>
  <si>
    <t>③＋⑨　自ら埋立処分又は海洋投入処分を行った量</t>
  </si>
  <si>
    <t>再生利用前委託量</t>
    <rPh sb="0" eb="2">
      <t>サイセイ</t>
    </rPh>
    <rPh sb="2" eb="4">
      <t>リヨウ</t>
    </rPh>
    <rPh sb="4" eb="5">
      <t>マエ</t>
    </rPh>
    <rPh sb="5" eb="7">
      <t>イタク</t>
    </rPh>
    <rPh sb="7" eb="8">
      <t>リョウ</t>
    </rPh>
    <phoneticPr fontId="3"/>
  </si>
  <si>
    <t>⑩　全処理委託量</t>
  </si>
  <si>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</si>
  <si>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</si>
  <si>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</si>
  <si>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</si>
  <si>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</si>
  <si>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</si>
  <si>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</si>
  <si>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</si>
  <si>
    <t>下水等放流前委託量</t>
    <phoneticPr fontId="3"/>
  </si>
  <si>
    <t>⑫　再生利用業者への処理委託量</t>
  </si>
  <si>
    <t>【産業廃棄物の種類　（ア～ト）】</t>
  </si>
  <si>
    <t>⑬　認定熱回収業者への処理委託量</t>
    <rPh sb="2" eb="4">
      <t>ニンテイ</t>
    </rPh>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</si>
  <si>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</si>
  <si>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</si>
  <si>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</si>
  <si>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</si>
  <si>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</si>
  <si>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別紙処理フロー</t>
    <phoneticPr fontId="3"/>
  </si>
  <si>
    <t>イ.　汚泥</t>
    <phoneticPr fontId="3"/>
  </si>
  <si>
    <t>自社の他事業場からの搬入量</t>
    <phoneticPr fontId="3"/>
  </si>
  <si>
    <t>自社の他事業場での処理量</t>
    <rPh sb="0" eb="2">
      <t>ジシャ</t>
    </rPh>
    <rPh sb="3" eb="4">
      <t>ホカ</t>
    </rPh>
    <rPh sb="4" eb="7">
      <t>ジギョウジョウ</t>
    </rPh>
    <rPh sb="9" eb="11">
      <t>ショリ</t>
    </rPh>
    <rPh sb="11" eb="12">
      <t>リョウ</t>
    </rPh>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</si>
  <si>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</si>
  <si>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</si>
  <si>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</si>
  <si>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</si>
  <si>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</si>
  <si>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</si>
  <si>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</si>
  <si>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</si>
  <si>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</si>
  <si>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</si>
  <si>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</si>
  <si>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</si>
  <si>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</si>
  <si>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</si>
  <si>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</si>
  <si>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</si>
  <si>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</si>
  <si>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</si>
  <si>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</si>
  <si>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</si>
  <si>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</si>
  <si>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</si>
  <si>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</si>
  <si>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</si>
  <si>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</si>
  <si>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</si>
  <si>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</si>
  <si>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２－１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</si>
  <si>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</si>
  <si>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</si>
  <si>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</si>
  <si>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</si>
  <si>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</si>
  <si>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</si>
  <si>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</si>
  <si>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</si>
  <si>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</si>
  <si>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</si>
  <si>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</si>
  <si>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</si>
  <si>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</si>
  <si>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</si>
  <si>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</si>
  <si>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</si>
  <si>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</si>
  <si>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</si>
  <si>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</si>
  <si>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</si>
  <si>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</si>
  <si>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</si>
  <si>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</si>
  <si>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</si>
  <si>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</si>
  <si>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</si>
  <si>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</si>
  <si>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</si>
  <si>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</si>
  <si>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</si>
  <si>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</si>
  <si>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</si>
  <si>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</si>
  <si>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</si>
  <si>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</si>
  <si>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</si>
  <si>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</si>
  <si>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</si>
  <si>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</si>
  <si>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</si>
  <si>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</si>
  <si>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</si>
  <si>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</si>
  <si>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</si>
  <si>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</si>
  <si>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</si>
  <si>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自ら再生利用を行った量</t>
    <phoneticPr fontId="3"/>
  </si>
  <si>
    <t>和</t>
    <rPh sb="0" eb="1">
      <t>ワ</t>
    </rPh>
    <phoneticPr fontId="3"/>
  </si>
  <si>
    <t>⑤　自ら熱回収を行った量</t>
    <phoneticPr fontId="3"/>
  </si>
  <si>
    <t>⑦　自ら中間処理により減量した量</t>
    <phoneticPr fontId="3"/>
  </si>
  <si>
    <t>年</t>
    <rPh sb="0" eb="1">
      <t>ネン</t>
    </rPh>
    <phoneticPr fontId="3"/>
  </si>
  <si>
    <t>③＋⑨　自ら埋立処分又は海洋投入処分を行った量</t>
    <phoneticPr fontId="3"/>
  </si>
  <si>
    <t>度</t>
    <rPh sb="0" eb="1">
      <t>ド</t>
    </rPh>
    <phoneticPr fontId="3"/>
  </si>
  <si>
    <t>⑩　全処理委託量</t>
    <phoneticPr fontId="3"/>
  </si>
  <si>
    <t>実</t>
    <rPh sb="0" eb="1">
      <t>ジツ</t>
    </rPh>
    <phoneticPr fontId="3"/>
  </si>
  <si>
    <t>績</t>
    <rPh sb="0" eb="1">
      <t>セキ</t>
    </rPh>
    <phoneticPr fontId="3"/>
  </si>
  <si>
    <t>認定熱回収業者以外の熱回収を行う業者への処理委託量</t>
    <phoneticPr fontId="3"/>
  </si>
  <si>
    <t>当該事業場における排出量</t>
    <phoneticPr fontId="3"/>
  </si>
  <si>
    <t>※１</t>
  </si>
  <si>
    <t>②</t>
  </si>
  <si>
    <t>自ら直接再生利用する量</t>
    <phoneticPr fontId="3"/>
  </si>
  <si>
    <t>③</t>
  </si>
  <si>
    <t>自ら直接埋立処分又は海洋投入処分する量</t>
    <phoneticPr fontId="3"/>
  </si>
  <si>
    <t>自ら中間処理する量</t>
    <phoneticPr fontId="3"/>
  </si>
  <si>
    <t>⑤</t>
  </si>
  <si>
    <t>④のうち熱回収を行う量</t>
    <phoneticPr fontId="3"/>
  </si>
  <si>
    <t>自社の他事業場での処理量</t>
    <rPh sb="6" eb="7">
      <t>ジョウ</t>
    </rPh>
    <phoneticPr fontId="3"/>
  </si>
  <si>
    <t>Ａ自己処理</t>
    <rPh sb="1" eb="3">
      <t>ジコ</t>
    </rPh>
    <rPh sb="3" eb="5">
      <t>ショリ</t>
    </rPh>
    <phoneticPr fontId="3"/>
  </si>
  <si>
    <t>自ら中間処理後の残さ量</t>
    <phoneticPr fontId="3"/>
  </si>
  <si>
    <t>自ら中間処理により減量する量</t>
    <phoneticPr fontId="3"/>
  </si>
  <si>
    <t>ａ残さ物の自己処理</t>
    <rPh sb="1" eb="2">
      <t>ザン</t>
    </rPh>
    <rPh sb="3" eb="4">
      <t>ブツ</t>
    </rPh>
    <rPh sb="5" eb="7">
      <t>ジコ</t>
    </rPh>
    <rPh sb="7" eb="9">
      <t>ショリ</t>
    </rPh>
    <phoneticPr fontId="3"/>
  </si>
  <si>
    <t>自ら中間処理後に再生利用する量</t>
    <phoneticPr fontId="3"/>
  </si>
  <si>
    <t>自ら中間処理後に自ら埋立処分又は海洋投入処分する量</t>
    <phoneticPr fontId="3"/>
  </si>
  <si>
    <t>※３</t>
  </si>
  <si>
    <t>自ら中間処理後に自社の他事業場での処理量</t>
    <phoneticPr fontId="3"/>
  </si>
  <si>
    <t>自ら中間処理後の処理委託量</t>
    <phoneticPr fontId="3"/>
  </si>
  <si>
    <t>ｂ-1　中間処理委託量</t>
  </si>
  <si>
    <t>再生利用前委託量</t>
    <phoneticPr fontId="3"/>
  </si>
  <si>
    <t>最終処分前委託量</t>
    <rPh sb="0" eb="2">
      <t>サイシュウ</t>
    </rPh>
    <phoneticPr fontId="3"/>
  </si>
  <si>
    <t>目</t>
    <rPh sb="0" eb="1">
      <t>モク</t>
    </rPh>
    <phoneticPr fontId="3"/>
  </si>
  <si>
    <t>下水等放流前委託量</t>
  </si>
  <si>
    <t>標</t>
    <rPh sb="0" eb="1">
      <t>ヒョウ</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</si>
  <si>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</si>
  <si>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</si>
  <si>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</si>
  <si>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</si>
  <si>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</si>
  <si>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</si>
  <si>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</si>
  <si>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</si>
  <si>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</si>
  <si>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</si>
  <si>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</si>
  <si>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</si>
  <si>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自主管理事業登録番号</t>
    <rPh sb="0" eb="2">
      <t>ジシュ</t>
    </rPh>
    <rPh sb="2" eb="4">
      <t>カンリ</t>
    </rPh>
    <rPh sb="4" eb="6">
      <t>ジギョウ</t>
    </rPh>
    <rPh sb="6" eb="8">
      <t>トウロク</t>
    </rPh>
    <rPh sb="8" eb="10">
      <t>バンゴウ</t>
    </rPh>
    <phoneticPr fontId="3"/>
  </si>
  <si>
    <t>※　前年度実績を記入、医療機関は前年度末時点の病床数を記入。</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</si>
  <si>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</si>
  <si>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</si>
  <si>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</si>
  <si>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</si>
  <si>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</si>
  <si>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</si>
  <si>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</si>
  <si>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</si>
  <si>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</si>
  <si>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</si>
  <si>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</si>
  <si>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</si>
  <si>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</si>
  <si>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</si>
  <si>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</si>
  <si>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</si>
  <si>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</si>
  <si>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</si>
  <si>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</si>
  <si>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045-222-0536</t>
  </si>
  <si>
    <t>・汚泥→焼却→埋立
・廃プラスチック類→破砕・圧縮→再資源化
・紙くず→破砕・圧縮→再資源化
・木くず→破砕・圧縮→再資源化
・繊維くず→破砕・圧縮→再資源化
・金属くず→破砕→再資源化
・ガラス・コンクリート
・陶磁器くず→破砕→再資源化
・がれき類→破砕→再資源化
・混合廃棄物→選別→圧縮・再資源化または埋立</t>
    <rPh sb="32" eb="33">
      <t>カミ</t>
    </rPh>
    <rPh sb="48" eb="49">
      <t>キ</t>
    </rPh>
    <rPh sb="64" eb="66">
      <t>センイ</t>
    </rPh>
    <rPh sb="136" eb="138">
      <t>コンゴウ</t>
    </rPh>
    <rPh sb="138" eb="141">
      <t>ハイキブツ</t>
    </rPh>
    <rPh sb="142" eb="144">
      <t>センベツ</t>
    </rPh>
    <rPh sb="145" eb="147">
      <t>アッシュク</t>
    </rPh>
    <rPh sb="148" eb="152">
      <t>サイシゲンカ</t>
    </rPh>
    <rPh sb="155" eb="156">
      <t>ウ</t>
    </rPh>
    <rPh sb="156" eb="157">
      <t>タ</t>
    </rPh>
    <phoneticPr fontId="3"/>
  </si>
  <si>
    <t>○管理組織図　本社サステナビリティ企画推進部 ― 住宅事業神奈川本部　技術部長 ― 技術部環境担当 ― 各支店
○教育・研修　社内研修にて産業廃棄物勉強会を実施している。　
○情報公開　　社内専用ホームページにて産廃処理の管理基準・産廃処理量
　　　　　　　　　　が閲覧できる環境を整備している。</t>
    <rPh sb="25" eb="27">
      <t>ジュウタク</t>
    </rPh>
    <rPh sb="27" eb="29">
      <t>ジギョウ</t>
    </rPh>
    <phoneticPr fontId="3"/>
  </si>
  <si>
    <t>・基礎鉄筋を工場生産（プレ加工）
・躯体構造部材の工場組立化
・外壁材の工場塗装
・内装材のパネル化
・設備部材（給排水配管、電気配線）の工場加工
・什器類のリターナブル梱包化
・内臓部材の搬入数量適正化
・養生材の再利用化</t>
    <phoneticPr fontId="3"/>
  </si>
  <si>
    <t>・内装部材、梱包材、外壁材の搬入数量適正化
・養生材の再利用化の促進</t>
    <rPh sb="32" eb="34">
      <t>ソクシン</t>
    </rPh>
    <phoneticPr fontId="3"/>
  </si>
  <si>
    <t>【新築現場】
産廃２４分別の実施
【解体現場】
コンクリートがら、木くず、石膏ボード、廃プラ、瓦、ガラス、断熱材等を現場分別し再生処理施設に処理委託している。</t>
    <phoneticPr fontId="3"/>
  </si>
  <si>
    <t>上記取組の徹底</t>
    <phoneticPr fontId="3"/>
  </si>
  <si>
    <t>該当なし</t>
    <rPh sb="0" eb="2">
      <t>ガイトウ</t>
    </rPh>
    <phoneticPr fontId="3"/>
  </si>
  <si>
    <t>・委託先処理業者選定時、事前に処理施設の視察を実施している。
・委託先処理業者の最終処分施設を定期的の視察している。</t>
    <phoneticPr fontId="3"/>
  </si>
  <si>
    <t>・委託先処理業者の施設視察を継続的に実施する。
・再生処理業者のリサイクル率を高める。</t>
    <phoneticPr fontId="3"/>
  </si>
  <si>
    <t>令和    6年    6月    28日</t>
    <phoneticPr fontId="3"/>
  </si>
  <si>
    <t>横浜市西区みなとみらい2-3-5
クイーンズタワーC14F</t>
    <phoneticPr fontId="3"/>
  </si>
  <si>
    <t>旭化成ホームズ株式会社
住宅事業神奈川本部  本部長  水野 誠</t>
    <phoneticPr fontId="3"/>
  </si>
  <si>
    <t>旭化成ホームズ株式会社  住宅事業神奈川本部</t>
    <phoneticPr fontId="3"/>
  </si>
  <si>
    <t>横浜市西区みなとみらい2-3-5 クイーンズタワーC14F</t>
    <phoneticPr fontId="3"/>
  </si>
  <si>
    <t>045-222-0536</t>
    <phoneticPr fontId="3"/>
  </si>
  <si>
    <t>横浜市長</t>
    <phoneticPr fontId="3"/>
  </si>
  <si>
    <t>Ｄ－建設業</t>
    <phoneticPr fontId="3"/>
  </si>
  <si>
    <t>一戸建て住宅の建築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</si>
</sst>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6">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horizontal="left" wrapTex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35" fillId="0" borderId="0" xfId="4" applyFont="1" applyAlignment="1"/>
    <xf numFmtId="0" fontId="36" fillId="0" borderId="0" xfId="4" applyFont="1"/>
    <xf numFmtId="0" fontId="35"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pplyProtection="1">
      <alignment vertical="center" wrapText="1"/>
    </xf>
    <xf numFmtId="0" fontId="4" fillId="0" borderId="34" xfId="4" applyFont="1" applyFill="1" applyBorder="1"/>
    <xf numFmtId="0" fontId="4" fillId="0" borderId="16" xfId="0" applyFont="1" applyFill="1" applyBorder="1" applyAlignment="1" applyProtection="1">
      <alignment vertical="center"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4" fillId="0" borderId="0" xfId="4" applyFont="1" applyFill="1" applyBorder="1" applyAlignment="1" applyProtection="1"/>
    <xf numFmtId="0" fontId="16" fillId="0" borderId="0" xfId="4" applyFont="1" applyProtection="1"/>
    <xf numFmtId="0" fontId="37" fillId="0" borderId="0" xfId="4" applyFont="1" applyProtection="1">
      <protection hidden="1"/>
    </xf>
    <xf numFmtId="0" fontId="37" fillId="0" borderId="0" xfId="4" applyFont="1"/>
    <xf numFmtId="0" fontId="38" fillId="0" borderId="0" xfId="4" applyFont="1"/>
    <xf numFmtId="0" fontId="37" fillId="0" borderId="0" xfId="4" applyFont="1" applyAlignment="1"/>
    <xf numFmtId="0" fontId="39" fillId="0" borderId="0" xfId="4" applyFont="1" applyAlignment="1"/>
    <xf numFmtId="0" fontId="40" fillId="0" borderId="0" xfId="4" applyFont="1"/>
    <xf numFmtId="0" fontId="41" fillId="0" borderId="0" xfId="4" applyFont="1"/>
    <xf numFmtId="0" fontId="40" fillId="0" borderId="0" xfId="4" applyFont="1" applyAlignment="1"/>
    <xf numFmtId="0" fontId="42" fillId="0" borderId="0" xfId="4" applyFont="1"/>
    <xf numFmtId="0" fontId="43" fillId="0" borderId="0" xfId="4" applyFont="1"/>
    <xf numFmtId="0" fontId="44" fillId="0" borderId="0" xfId="4" applyFont="1"/>
    <xf numFmtId="0" fontId="41" fillId="0" borderId="0" xfId="4" applyFont="1" applyFill="1"/>
    <xf numFmtId="0" fontId="41" fillId="0" borderId="0" xfId="2" applyFont="1"/>
    <xf numFmtId="0" fontId="45" fillId="0" borderId="0" xfId="2" applyFont="1" applyAlignment="1"/>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9"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0" xfId="4" applyFont="1" applyBorder="1" applyAlignment="1">
      <alignment vertical="center"/>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22" fillId="0" borderId="60" xfId="4" applyFont="1" applyBorder="1" applyAlignment="1">
      <alignment vertical="top" wrapText="1"/>
    </xf>
    <xf numFmtId="0" fontId="22" fillId="0" borderId="0" xfId="4" applyFont="1" applyBorder="1" applyAlignment="1">
      <alignment vertical="top" wrapText="1"/>
    </xf>
    <xf numFmtId="0" fontId="4" fillId="0" borderId="14" xfId="4" applyFont="1" applyFill="1" applyBorder="1" applyAlignment="1" applyProtection="1">
      <alignment vertical="center" wrapText="1"/>
    </xf>
    <xf numFmtId="0" fontId="8" fillId="0" borderId="0" xfId="0" applyFont="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26" fillId="0" borderId="0" xfId="4" applyFont="1" applyBorder="1" applyAlignment="1"/>
    <xf numFmtId="0" fontId="8" fillId="0" borderId="17" xfId="4" applyFont="1" applyBorder="1" applyAlignment="1">
      <alignment vertical="center" wrapText="1"/>
    </xf>
    <xf numFmtId="0" fontId="4" fillId="0" borderId="23"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60" xfId="4" applyFont="1" applyBorder="1" applyAlignment="1">
      <alignment horizontal="center" vertical="center"/>
    </xf>
    <xf numFmtId="0" fontId="4" fillId="0" borderId="83" xfId="4" applyFont="1" applyBorder="1" applyAlignment="1">
      <alignment horizontal="center" vertical="center"/>
    </xf>
    <xf numFmtId="38" fontId="4" fillId="0" borderId="15" xfId="1" applyFont="1" applyBorder="1" applyAlignment="1">
      <alignment vertical="center" wrapText="1"/>
    </xf>
    <xf numFmtId="38" fontId="4" fillId="0" borderId="13" xfId="1" applyFont="1" applyBorder="1" applyAlignment="1">
      <alignment vertical="center" wrapText="1"/>
    </xf>
    <xf numFmtId="38" fontId="7" fillId="0" borderId="0"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wrapText="1"/>
    </xf>
    <xf numFmtId="38" fontId="7" fillId="0" borderId="33" xfId="1" applyFont="1" applyBorder="1" applyAlignment="1">
      <alignment vertical="top" wrapText="1"/>
    </xf>
    <xf numFmtId="38" fontId="4" fillId="0" borderId="23"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Border="1" applyAlignment="1">
      <alignment vertical="center" wrapText="1"/>
    </xf>
    <xf numFmtId="38" fontId="4" fillId="0" borderId="0" xfId="1" applyFont="1" applyFill="1" applyAlignment="1">
      <alignment horizontal="right" vertical="center" shrinkToFit="1"/>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7" fillId="0" borderId="0"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179" fontId="4" fillId="0" borderId="13" xfId="0" applyNumberFormat="1" applyFont="1" applyFill="1" applyBorder="1" applyAlignment="1" applyProtection="1">
      <alignment vertical="center" shrinkToFit="1"/>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38" fontId="42" fillId="0" borderId="0" xfId="1" applyFont="1" applyAlignment="1">
      <alignment vertical="center"/>
    </xf>
    <xf numFmtId="0" fontId="50" fillId="0" borderId="0" xfId="0" applyFont="1">
      <alignment vertical="center"/>
    </xf>
    <xf numFmtId="38" fontId="50" fillId="0" borderId="0" xfId="0" applyNumberFormat="1" applyFont="1" applyAlignment="1">
      <alignment vertical="center"/>
    </xf>
    <xf numFmtId="38" fontId="50" fillId="0" borderId="0" xfId="0" applyNumberFormat="1" applyFont="1">
      <alignment vertical="center"/>
    </xf>
    <xf numFmtId="0" fontId="50" fillId="0" borderId="0" xfId="0" applyNumberFormat="1" applyFont="1">
      <alignment vertical="center"/>
    </xf>
    <xf numFmtId="0" fontId="1" fillId="0" borderId="0" xfId="2" applyFont="1" applyAlignment="1"/>
    <xf numFmtId="0" fontId="1" fillId="0" borderId="0" xfId="4" applyFont="1"/>
    <xf numFmtId="0" fontId="1" fillId="0" borderId="45"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1" xfId="1" applyFont="1" applyBorder="1" applyAlignment="1">
      <alignment vertical="center"/>
    </xf>
    <xf numFmtId="38" fontId="15" fillId="0" borderId="141" xfId="1" applyFont="1" applyBorder="1" applyAlignment="1">
      <alignment vertical="center"/>
    </xf>
    <xf numFmtId="38" fontId="15" fillId="0" borderId="141" xfId="1" applyFont="1" applyBorder="1" applyAlignment="1">
      <alignment vertical="center" wrapText="1"/>
    </xf>
    <xf numFmtId="38" fontId="15" fillId="0" borderId="54" xfId="1" applyFont="1" applyBorder="1" applyAlignment="1"/>
    <xf numFmtId="38" fontId="15" fillId="0" borderId="0" xfId="1" applyFont="1" applyBorder="1" applyAlignment="1">
      <alignment vertical="center"/>
    </xf>
    <xf numFmtId="58" fontId="1" fillId="0" borderId="34" xfId="0" applyNumberFormat="1" applyFont="1" applyFill="1" applyBorder="1" applyAlignment="1" applyProtection="1"/>
    <xf numFmtId="0" fontId="1" fillId="0" borderId="0" xfId="4" applyFont="1" applyFill="1" applyBorder="1" applyProtection="1"/>
    <xf numFmtId="0" fontId="1" fillId="0" borderId="79" xfId="4" applyFont="1" applyFill="1" applyBorder="1" applyAlignment="1" applyProtection="1">
      <alignment horizontal="distributed" vertical="center"/>
    </xf>
    <xf numFmtId="0" fontId="1" fillId="0" borderId="80" xfId="4" applyFont="1" applyFill="1" applyBorder="1" applyAlignment="1" applyProtection="1">
      <alignment horizontal="distributed" vertical="center"/>
    </xf>
    <xf numFmtId="0" fontId="1" fillId="0" borderId="1" xfId="4" applyFont="1" applyFill="1" applyBorder="1" applyAlignment="1" applyProtection="1">
      <alignment horizontal="distributed" vertical="center"/>
    </xf>
    <xf numFmtId="178" fontId="1" fillId="0" borderId="0" xfId="1" applyNumberFormat="1" applyFont="1" applyFill="1" applyBorder="1" applyAlignment="1" applyProtection="1">
      <alignment horizontal="center" vertical="center"/>
    </xf>
    <xf numFmtId="0" fontId="1" fillId="0" borderId="0" xfId="4" applyFont="1" applyFill="1" applyBorder="1" applyAlignment="1" applyProtection="1">
      <alignment vertical="center"/>
    </xf>
    <xf numFmtId="0" fontId="1" fillId="0" borderId="79" xfId="4" applyFont="1" applyFill="1" applyBorder="1" applyAlignment="1" applyProtection="1">
      <alignment horizontal="center" vertical="center"/>
    </xf>
    <xf numFmtId="0" fontId="1" fillId="0" borderId="79" xfId="0" applyFont="1" applyFill="1" applyBorder="1" applyAlignment="1" applyProtection="1">
      <alignment horizontal="center" vertical="center" shrinkToFit="1"/>
    </xf>
    <xf numFmtId="0" fontId="1" fillId="0" borderId="80" xfId="0" applyFont="1" applyFill="1" applyBorder="1" applyAlignment="1" applyProtection="1">
      <alignment horizontal="center" vertical="center" shrinkToFit="1"/>
    </xf>
    <xf numFmtId="0" fontId="1" fillId="0" borderId="14" xfId="0" applyFont="1" applyFill="1" applyBorder="1" applyAlignment="1" applyProtection="1">
      <alignment horizontal="center" vertical="center" shrinkToFit="1"/>
    </xf>
    <xf numFmtId="0" fontId="1" fillId="0" borderId="79" xfId="0" applyFont="1" applyFill="1" applyBorder="1" applyAlignment="1" applyProtection="1">
      <alignment vertical="center" textRotation="255"/>
    </xf>
    <xf numFmtId="0" fontId="1" fillId="0" borderId="60" xfId="0" applyFont="1" applyFill="1" applyBorder="1" applyAlignment="1" applyProtection="1">
      <alignment vertical="center" textRotation="255"/>
    </xf>
    <xf numFmtId="0" fontId="1" fillId="0" borderId="83" xfId="0" applyFont="1" applyFill="1" applyBorder="1" applyAlignment="1" applyProtection="1">
      <alignment vertical="center" textRotation="255"/>
    </xf>
    <xf numFmtId="0" fontId="1" fillId="0" borderId="1" xfId="4"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0" xfId="4" applyFont="1" applyFill="1" applyBorder="1" applyAlignment="1" applyProtection="1">
      <alignment vertical="center" wrapText="1"/>
    </xf>
    <xf numFmtId="0" fontId="1" fillId="0" borderId="0" xfId="0" applyFont="1" applyFill="1" applyBorder="1" applyAlignment="1" applyProtection="1">
      <alignment vertical="center"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4" fillId="0" borderId="0" xfId="2" applyFont="1" applyFill="1" applyAlignment="1">
      <alignment horizontal="left" vertical="center" wrapText="1" indent="2"/>
    </xf>
    <xf numFmtId="0" fontId="46" fillId="0" borderId="0" xfId="0" applyFont="1" applyAlignment="1">
      <alignment horizontal="left" vertical="center" wrapText="1" indent="2"/>
    </xf>
    <xf numFmtId="0" fontId="45"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8" fillId="0" borderId="17" xfId="0" applyFont="1" applyBorder="1" applyAlignment="1">
      <alignment vertical="top" wrapText="1"/>
    </xf>
    <xf numFmtId="0" fontId="8" fillId="0" borderId="60" xfId="4" applyFont="1" applyBorder="1" applyAlignment="1">
      <alignment horizontal="left" vertical="center" wrapText="1"/>
    </xf>
    <xf numFmtId="0" fontId="48" fillId="0" borderId="17" xfId="0" applyFont="1" applyBorder="1" applyAlignment="1">
      <alignment vertical="center" wrapText="1"/>
    </xf>
    <xf numFmtId="0" fontId="48"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Alignment="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1" fillId="0" borderId="120" xfId="0" applyFont="1" applyBorder="1" applyAlignment="1">
      <alignment horizontal="center"/>
    </xf>
    <xf numFmtId="0" fontId="0" fillId="0" borderId="45" xfId="0" applyBorder="1" applyAlignment="1">
      <alignment horizontal="center"/>
    </xf>
    <xf numFmtId="0" fontId="1"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1" fillId="0" borderId="54"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7"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1"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1" fillId="0" borderId="23" xfId="4" applyFont="1" applyFill="1" applyBorder="1" applyAlignment="1" applyProtection="1">
      <alignment vertical="center" wrapText="1"/>
    </xf>
    <xf numFmtId="0" fontId="1" fillId="0" borderId="14" xfId="0" applyFont="1" applyFill="1" applyBorder="1" applyAlignment="1" applyProtection="1">
      <alignment vertical="center" wrapText="1"/>
    </xf>
    <xf numFmtId="0" fontId="1"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1" fillId="0" borderId="60" xfId="4" applyNumberFormat="1" applyFont="1" applyFill="1" applyBorder="1" applyAlignment="1" applyProtection="1">
      <alignment vertical="center" wrapText="1"/>
    </xf>
    <xf numFmtId="0" fontId="1" fillId="0" borderId="0" xfId="4" applyNumberFormat="1" applyFont="1" applyFill="1" applyBorder="1" applyAlignment="1" applyProtection="1">
      <alignment vertical="center" wrapText="1"/>
    </xf>
    <xf numFmtId="0" fontId="1" fillId="0" borderId="17" xfId="4" applyNumberFormat="1" applyFont="1" applyFill="1" applyBorder="1" applyAlignment="1" applyProtection="1">
      <alignment vertical="center" wrapText="1"/>
    </xf>
    <xf numFmtId="0" fontId="1" fillId="0" borderId="83" xfId="4" applyNumberFormat="1" applyFont="1" applyFill="1" applyBorder="1" applyAlignment="1" applyProtection="1">
      <alignment vertical="center" wrapText="1"/>
    </xf>
    <xf numFmtId="0" fontId="1" fillId="0" borderId="13" xfId="4" applyNumberFormat="1" applyFont="1" applyFill="1" applyBorder="1" applyAlignment="1" applyProtection="1">
      <alignment vertical="center" wrapText="1"/>
    </xf>
    <xf numFmtId="0" fontId="1"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1"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1" fillId="0" borderId="79" xfId="0" applyFont="1" applyFill="1" applyBorder="1" applyAlignment="1" applyProtection="1">
      <alignment horizontal="center" vertical="center" shrinkToFit="1"/>
    </xf>
    <xf numFmtId="0" fontId="1" fillId="0" borderId="23" xfId="4" applyNumberFormat="1" applyFont="1" applyFill="1" applyBorder="1" applyAlignment="1" applyProtection="1">
      <alignment vertical="center" wrapText="1"/>
    </xf>
    <xf numFmtId="0" fontId="1" fillId="0" borderId="14" xfId="4" applyNumberFormat="1" applyFont="1" applyFill="1" applyBorder="1" applyAlignment="1" applyProtection="1">
      <alignment vertical="center" wrapText="1"/>
    </xf>
    <xf numFmtId="0" fontId="1"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1" fillId="0" borderId="0" xfId="4" applyNumberFormat="1" applyFont="1" applyFill="1" applyBorder="1" applyAlignment="1" applyProtection="1">
      <alignment horizontal="right"/>
    </xf>
    <xf numFmtId="58" fontId="1"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1" fillId="0" borderId="13" xfId="0" applyFont="1" applyFill="1" applyBorder="1" applyAlignment="1" applyProtection="1">
      <alignment vertical="center" wrapText="1" shrinkToFit="1"/>
    </xf>
    <xf numFmtId="0" fontId="1"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6" zoomScaleNormal="115" zoomScaleSheetLayoutView="100" workbookViewId="0">
      <selection activeCell="Y37" sqref="Y37"/>
    </sheetView>
  </sheetViews>
  <sheetFormatPr defaultColWidth="9" defaultRowHeight="12" x14ac:dyDescent="0.15"/>
  <cols>
    <col min="1" max="1" width="1.125" style="27" customWidth="1"/>
    <col min="2" max="2" width="3.375" style="27"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2"/>
    <col min="25" max="25" width="10.75" style="52" customWidth="1"/>
    <col min="26" max="26" width="9" style="52"/>
    <col min="27" max="27" width="13.375" style="52" customWidth="1"/>
    <col min="28" max="33" width="9" style="52"/>
    <col min="34" max="34" width="33.75" style="52" customWidth="1"/>
    <col min="35" max="54" width="9" style="52"/>
    <col min="55" max="16384" width="9" style="26"/>
  </cols>
  <sheetData>
    <row r="2" spans="1:54" ht="13.5" x14ac:dyDescent="0.15">
      <c r="C2" s="25" t="s">
        <v>0</v>
      </c>
    </row>
    <row r="3" spans="1:54" ht="13.5" x14ac:dyDescent="0.15">
      <c r="C3" s="25" t="s">
        <v>1</v>
      </c>
    </row>
    <row r="4" spans="1:54" s="86" customFormat="1" ht="13.5" x14ac:dyDescent="0.15">
      <c r="A4" s="85"/>
      <c r="B4" s="85"/>
      <c r="C4" s="25" t="s">
        <v>2</v>
      </c>
      <c r="E4" s="105"/>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row>
    <row r="5" spans="1:54" s="416" customFormat="1" ht="13.5" x14ac:dyDescent="0.15">
      <c r="A5" s="415"/>
      <c r="B5" s="415"/>
      <c r="C5" s="420" t="s">
        <v>3</v>
      </c>
      <c r="E5" s="417"/>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row>
    <row r="6" spans="1:54" ht="13.5" x14ac:dyDescent="0.15">
      <c r="C6" s="25"/>
    </row>
    <row r="7" spans="1:54" ht="13.5" x14ac:dyDescent="0.15">
      <c r="C7" s="25" t="s">
        <v>4</v>
      </c>
      <c r="W7" s="25"/>
    </row>
    <row r="8" spans="1:54" s="416" customFormat="1" ht="13.5" x14ac:dyDescent="0.15">
      <c r="A8" s="415"/>
      <c r="B8" s="415"/>
      <c r="C8" s="420" t="s">
        <v>5</v>
      </c>
      <c r="D8" s="421"/>
      <c r="E8" s="421"/>
      <c r="F8" s="421"/>
      <c r="G8" s="421"/>
      <c r="H8" s="421"/>
      <c r="I8" s="421"/>
      <c r="J8" s="421"/>
      <c r="K8" s="421"/>
      <c r="L8" s="421"/>
      <c r="M8" s="421"/>
      <c r="N8" s="421"/>
      <c r="O8" s="421"/>
      <c r="P8" s="421"/>
      <c r="Q8" s="421"/>
      <c r="R8" s="421"/>
      <c r="S8" s="421"/>
      <c r="T8" s="421"/>
      <c r="U8" s="421"/>
      <c r="V8" s="421"/>
      <c r="W8" s="420"/>
      <c r="X8" s="422"/>
      <c r="Y8" s="419"/>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row>
    <row r="9" spans="1:54" s="416" customFormat="1" ht="13.5" x14ac:dyDescent="0.15">
      <c r="A9" s="415"/>
      <c r="B9" s="415"/>
      <c r="C9" s="420"/>
      <c r="D9" s="421"/>
      <c r="E9" s="423" t="s">
        <v>6</v>
      </c>
      <c r="F9" s="424"/>
      <c r="G9" s="424"/>
      <c r="H9" s="424"/>
      <c r="I9" s="424"/>
      <c r="J9" s="424"/>
      <c r="K9" s="424"/>
      <c r="L9" s="424"/>
      <c r="M9" s="424"/>
      <c r="N9" s="424"/>
      <c r="O9" s="424"/>
      <c r="P9" s="424"/>
      <c r="Q9" s="424"/>
      <c r="R9" s="424"/>
      <c r="S9" s="424"/>
      <c r="T9" s="424"/>
      <c r="U9" s="424"/>
      <c r="V9" s="424"/>
      <c r="W9" s="425"/>
      <c r="X9" s="422"/>
      <c r="Y9" s="419"/>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row>
    <row r="10" spans="1:54" s="416" customFormat="1" ht="13.5" x14ac:dyDescent="0.15">
      <c r="A10" s="415"/>
      <c r="B10" s="415"/>
      <c r="C10" s="426"/>
      <c r="D10" s="426"/>
      <c r="E10" s="420" t="s">
        <v>7</v>
      </c>
      <c r="F10" s="421"/>
      <c r="G10" s="421"/>
      <c r="H10" s="421"/>
      <c r="I10" s="421"/>
      <c r="J10" s="421"/>
      <c r="K10" s="421"/>
      <c r="L10" s="421"/>
      <c r="M10" s="421"/>
      <c r="N10" s="421"/>
      <c r="O10" s="421"/>
      <c r="P10" s="421"/>
      <c r="Q10" s="421"/>
      <c r="R10" s="421"/>
      <c r="S10" s="421"/>
      <c r="T10" s="421"/>
      <c r="U10" s="421"/>
      <c r="V10" s="421"/>
      <c r="W10" s="420"/>
      <c r="X10" s="422"/>
      <c r="Y10" s="419"/>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row>
    <row r="11" spans="1:54" ht="13.5" x14ac:dyDescent="0.15">
      <c r="C11" s="420" t="s">
        <v>8</v>
      </c>
      <c r="D11" s="421"/>
      <c r="E11" s="421"/>
      <c r="F11" s="421"/>
      <c r="G11" s="421"/>
      <c r="H11" s="421"/>
      <c r="I11" s="421"/>
      <c r="J11" s="421"/>
      <c r="K11" s="421"/>
      <c r="L11" s="421"/>
      <c r="M11" s="421"/>
      <c r="N11" s="421"/>
      <c r="O11" s="421"/>
      <c r="P11" s="421"/>
      <c r="Q11" s="421"/>
      <c r="R11" s="421"/>
      <c r="S11" s="421"/>
      <c r="T11" s="421"/>
      <c r="U11" s="421"/>
      <c r="V11" s="421"/>
      <c r="W11" s="420"/>
      <c r="X11" s="422"/>
      <c r="Y11" s="386"/>
    </row>
    <row r="12" spans="1:54" ht="13.5" x14ac:dyDescent="0.15">
      <c r="C12" s="420" t="s">
        <v>9</v>
      </c>
      <c r="D12" s="421"/>
      <c r="E12" s="421"/>
      <c r="F12" s="421"/>
      <c r="G12" s="421"/>
      <c r="H12" s="421"/>
      <c r="I12" s="421"/>
      <c r="J12" s="421"/>
      <c r="K12" s="421"/>
      <c r="L12" s="421"/>
      <c r="M12" s="421"/>
      <c r="N12" s="421"/>
      <c r="O12" s="421"/>
      <c r="P12" s="421"/>
      <c r="Q12" s="421"/>
      <c r="R12" s="421"/>
      <c r="S12" s="421"/>
      <c r="T12" s="421"/>
      <c r="U12" s="421"/>
      <c r="V12" s="421"/>
      <c r="W12" s="420"/>
      <c r="X12" s="422"/>
      <c r="Y12" s="386"/>
    </row>
    <row r="13" spans="1:54" ht="13.5" x14ac:dyDescent="0.15">
      <c r="C13" s="420" t="s">
        <v>10</v>
      </c>
      <c r="D13" s="421"/>
      <c r="E13" s="421"/>
      <c r="F13" s="421"/>
      <c r="G13" s="421"/>
      <c r="H13" s="421"/>
      <c r="I13" s="421"/>
      <c r="J13" s="421"/>
      <c r="K13" s="421"/>
      <c r="L13" s="421"/>
      <c r="M13" s="421"/>
      <c r="N13" s="421"/>
      <c r="O13" s="421"/>
      <c r="P13" s="421"/>
      <c r="Q13" s="421"/>
      <c r="R13" s="421"/>
      <c r="S13" s="421"/>
      <c r="T13" s="421"/>
      <c r="U13" s="421"/>
      <c r="V13" s="421"/>
      <c r="W13" s="421"/>
      <c r="X13" s="422"/>
      <c r="Y13" s="386"/>
    </row>
    <row r="14" spans="1:54" ht="13.5" x14ac:dyDescent="0.15">
      <c r="C14" s="420"/>
      <c r="D14" s="421"/>
      <c r="E14" s="421"/>
      <c r="F14" s="421"/>
      <c r="G14" s="421"/>
      <c r="H14" s="421"/>
      <c r="I14" s="421"/>
      <c r="J14" s="421"/>
      <c r="K14" s="421"/>
      <c r="L14" s="421"/>
      <c r="M14" s="421"/>
      <c r="N14" s="421"/>
      <c r="O14" s="421"/>
      <c r="P14" s="421"/>
      <c r="Q14" s="421"/>
      <c r="R14" s="421"/>
      <c r="S14" s="421"/>
      <c r="T14" s="421"/>
      <c r="U14" s="421"/>
      <c r="V14" s="421"/>
      <c r="W14" s="421"/>
      <c r="X14" s="422"/>
      <c r="Y14" s="386"/>
    </row>
    <row r="15" spans="1:54" ht="13.5" x14ac:dyDescent="0.15">
      <c r="B15" s="85"/>
      <c r="C15" s="420" t="s">
        <v>11</v>
      </c>
      <c r="D15" s="427"/>
      <c r="E15" s="427"/>
      <c r="F15" s="421"/>
      <c r="G15" s="421"/>
      <c r="H15" s="421"/>
      <c r="I15" s="421"/>
      <c r="J15" s="421"/>
      <c r="K15" s="421"/>
      <c r="L15" s="421"/>
      <c r="M15" s="421"/>
      <c r="N15" s="421"/>
      <c r="O15" s="421"/>
      <c r="P15" s="421"/>
      <c r="Q15" s="421"/>
      <c r="R15" s="421"/>
      <c r="S15" s="421"/>
      <c r="T15" s="421"/>
      <c r="U15" s="421"/>
      <c r="V15" s="421"/>
      <c r="W15" s="420"/>
      <c r="X15" s="422"/>
      <c r="Y15" s="386"/>
    </row>
    <row r="16" spans="1:54" s="86" customFormat="1" ht="13.5" x14ac:dyDescent="0.15">
      <c r="A16" s="85"/>
      <c r="B16" s="85"/>
      <c r="C16" s="420" t="s">
        <v>12</v>
      </c>
      <c r="D16" s="427"/>
      <c r="E16" s="427"/>
      <c r="F16" s="427"/>
      <c r="G16" s="427"/>
      <c r="H16" s="427"/>
      <c r="I16" s="427"/>
      <c r="J16" s="427"/>
      <c r="K16" s="427"/>
      <c r="L16" s="427"/>
      <c r="M16" s="427"/>
      <c r="N16" s="427"/>
      <c r="O16" s="427"/>
      <c r="P16" s="427"/>
      <c r="Q16" s="427"/>
      <c r="R16" s="427"/>
      <c r="S16" s="427"/>
      <c r="T16" s="427"/>
      <c r="U16" s="427"/>
      <c r="V16" s="427"/>
      <c r="W16" s="420"/>
      <c r="X16" s="428"/>
      <c r="Y16" s="592"/>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row>
    <row r="17" spans="1:56" s="86" customFormat="1" ht="13.5" hidden="1" x14ac:dyDescent="0.15">
      <c r="A17" s="85"/>
      <c r="B17" s="85"/>
      <c r="C17" s="420"/>
      <c r="D17" s="427"/>
      <c r="E17" s="427"/>
      <c r="F17" s="427"/>
      <c r="G17" s="427"/>
      <c r="H17" s="427"/>
      <c r="I17" s="427"/>
      <c r="J17" s="427"/>
      <c r="K17" s="427"/>
      <c r="L17" s="427"/>
      <c r="M17" s="427"/>
      <c r="N17" s="427"/>
      <c r="O17" s="427"/>
      <c r="P17" s="427"/>
      <c r="Q17" s="427"/>
      <c r="R17" s="427"/>
      <c r="S17" s="427"/>
      <c r="T17" s="427"/>
      <c r="U17" s="427"/>
      <c r="V17" s="427"/>
      <c r="W17" s="427"/>
      <c r="X17" s="428"/>
      <c r="Y17" s="592"/>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row>
    <row r="18" spans="1:56" ht="33" customHeight="1" x14ac:dyDescent="0.15">
      <c r="C18" s="667" t="s">
        <v>13</v>
      </c>
      <c r="D18" s="668"/>
      <c r="E18" s="668"/>
      <c r="F18" s="668"/>
      <c r="G18" s="668"/>
      <c r="H18" s="668"/>
      <c r="I18" s="668"/>
      <c r="J18" s="668"/>
      <c r="K18" s="668"/>
      <c r="L18" s="668"/>
      <c r="M18" s="669"/>
      <c r="N18" s="669"/>
      <c r="O18" s="669"/>
      <c r="P18" s="669"/>
      <c r="Q18" s="669"/>
      <c r="R18" s="669"/>
      <c r="S18" s="669"/>
      <c r="T18" s="669"/>
      <c r="U18" s="669"/>
      <c r="V18" s="669"/>
      <c r="W18" s="669"/>
      <c r="X18" s="669"/>
      <c r="Y18" s="386"/>
    </row>
    <row r="19" spans="1:56" ht="13.5" x14ac:dyDescent="0.15">
      <c r="C19" s="25"/>
      <c r="D19" s="86"/>
      <c r="E19" s="86"/>
      <c r="F19" s="86"/>
      <c r="G19" s="86"/>
      <c r="H19" s="86"/>
      <c r="I19" s="86"/>
      <c r="J19" s="86"/>
      <c r="K19" s="86"/>
      <c r="L19" s="86"/>
      <c r="M19" s="86"/>
      <c r="N19" s="86"/>
      <c r="O19" s="86"/>
      <c r="P19" s="86"/>
      <c r="Q19" s="86"/>
      <c r="R19" s="86"/>
      <c r="W19" s="25"/>
      <c r="X19" s="101"/>
      <c r="Y19" s="386"/>
    </row>
    <row r="20" spans="1:56" ht="13.5" x14ac:dyDescent="0.15">
      <c r="C20" s="25" t="s">
        <v>14</v>
      </c>
      <c r="D20" s="593"/>
      <c r="F20" s="86"/>
      <c r="G20" s="86"/>
      <c r="H20" s="86"/>
      <c r="I20" s="86"/>
      <c r="J20" s="86"/>
      <c r="K20" s="86"/>
      <c r="L20" s="86"/>
      <c r="M20" s="86"/>
      <c r="N20" s="86"/>
      <c r="O20" s="86"/>
      <c r="P20" s="86"/>
      <c r="Q20" s="86"/>
      <c r="R20" s="86"/>
      <c r="W20" s="25"/>
      <c r="X20" s="101"/>
      <c r="Y20" s="386"/>
    </row>
    <row r="21" spans="1:56" ht="13.5" x14ac:dyDescent="0.15">
      <c r="C21" s="670"/>
      <c r="D21" s="671"/>
      <c r="E21" s="25" t="s">
        <v>15</v>
      </c>
      <c r="W21" s="25"/>
      <c r="X21" s="101"/>
      <c r="Y21" s="386"/>
    </row>
    <row r="22" spans="1:56" ht="13.5" x14ac:dyDescent="0.15">
      <c r="C22" s="672" t="s">
        <v>16</v>
      </c>
      <c r="D22" s="673"/>
      <c r="E22" s="25" t="s">
        <v>17</v>
      </c>
      <c r="W22" s="25"/>
      <c r="X22" s="386"/>
      <c r="Y22" s="386"/>
    </row>
    <row r="23" spans="1:56" ht="13.5" x14ac:dyDescent="0.15">
      <c r="C23" s="674" t="s">
        <v>18</v>
      </c>
      <c r="D23" s="675"/>
      <c r="E23" s="25" t="s">
        <v>19</v>
      </c>
      <c r="W23" s="25"/>
      <c r="X23" s="386"/>
      <c r="Y23" s="386"/>
    </row>
    <row r="24" spans="1:56" ht="13.5" x14ac:dyDescent="0.15">
      <c r="C24" s="676" t="s">
        <v>20</v>
      </c>
      <c r="D24" s="677"/>
      <c r="E24" s="25" t="s">
        <v>21</v>
      </c>
      <c r="W24" s="25"/>
      <c r="X24" s="386"/>
      <c r="Y24" s="386"/>
    </row>
    <row r="25" spans="1:56" ht="13.5" x14ac:dyDescent="0.15">
      <c r="C25" s="678" t="s">
        <v>22</v>
      </c>
      <c r="D25" s="679"/>
      <c r="E25" s="420" t="s">
        <v>23</v>
      </c>
      <c r="W25" s="25"/>
      <c r="X25" s="101"/>
      <c r="Y25" s="386"/>
    </row>
    <row r="26" spans="1:56" ht="13.5" x14ac:dyDescent="0.15">
      <c r="C26" s="28"/>
      <c r="D26" s="28"/>
      <c r="E26" s="420" t="s">
        <v>24</v>
      </c>
      <c r="W26" s="25"/>
      <c r="X26" s="101"/>
      <c r="Y26" s="386"/>
      <c r="AA26" s="102"/>
    </row>
    <row r="27" spans="1:56" ht="14.25" thickBot="1" x14ac:dyDescent="0.2">
      <c r="C27" s="28"/>
      <c r="D27" s="28"/>
      <c r="E27" s="495"/>
      <c r="U27" s="109"/>
      <c r="V27" s="109"/>
      <c r="W27" s="109"/>
      <c r="X27" s="26"/>
      <c r="Y27" s="25"/>
      <c r="Z27" s="101"/>
      <c r="AA27" s="386"/>
      <c r="BC27" s="52"/>
      <c r="BD27" s="52"/>
    </row>
    <row r="28" spans="1:56" ht="13.5" x14ac:dyDescent="0.15">
      <c r="A28" s="26">
        <v>14</v>
      </c>
      <c r="C28" s="28"/>
      <c r="D28" s="28"/>
      <c r="E28" s="495"/>
      <c r="F28" s="28"/>
      <c r="G28" s="28"/>
      <c r="H28" s="28"/>
      <c r="P28" s="711" t="s">
        <v>25</v>
      </c>
      <c r="Q28" s="716" t="s">
        <v>26</v>
      </c>
      <c r="R28" s="717"/>
      <c r="S28" s="718"/>
      <c r="T28" s="540" t="s">
        <v>27</v>
      </c>
      <c r="U28" s="338"/>
      <c r="V28" s="338"/>
      <c r="X28" s="25"/>
      <c r="Y28" s="101"/>
      <c r="Z28" s="386"/>
      <c r="BC28" s="52"/>
    </row>
    <row r="29" spans="1:56" ht="20.100000000000001" customHeight="1" thickBot="1" x14ac:dyDescent="0.2">
      <c r="A29" s="27">
        <f>+X256</f>
        <v>0</v>
      </c>
      <c r="C29" s="28" t="s">
        <v>28</v>
      </c>
      <c r="D29" s="28"/>
      <c r="E29" s="28"/>
      <c r="F29" s="28"/>
      <c r="G29" s="28"/>
      <c r="H29" s="28"/>
      <c r="P29" s="712"/>
      <c r="Q29" s="713" t="str">
        <f>IF($K$90+1E-25&gt;=1000,"〇","")</f>
        <v>〇</v>
      </c>
      <c r="R29" s="714"/>
      <c r="S29" s="715"/>
      <c r="T29" s="430" t="str">
        <f>IF($K$90+1E-28&lt;1000,"〇","")</f>
        <v/>
      </c>
      <c r="U29" s="495"/>
      <c r="V29" s="25"/>
      <c r="X29" s="25"/>
      <c r="Y29" s="101"/>
      <c r="Z29" s="386"/>
      <c r="AA29" s="387"/>
      <c r="BC29" s="52"/>
    </row>
    <row r="30" spans="1:56" ht="13.5" x14ac:dyDescent="0.15">
      <c r="C30" s="719" t="s">
        <v>29</v>
      </c>
      <c r="D30" s="719"/>
      <c r="E30" s="719"/>
      <c r="F30" s="719"/>
      <c r="G30" s="719"/>
      <c r="H30" s="719"/>
      <c r="I30" s="719"/>
      <c r="J30" s="719"/>
      <c r="K30" s="719"/>
      <c r="L30" s="719"/>
      <c r="M30" s="719"/>
      <c r="N30" s="719"/>
      <c r="O30" s="719"/>
      <c r="P30" s="719"/>
      <c r="Q30" s="719"/>
      <c r="R30" s="719"/>
      <c r="S30" s="719"/>
      <c r="T30" s="719"/>
      <c r="U30" s="719"/>
      <c r="W30" s="25"/>
      <c r="X30" s="102"/>
      <c r="Y30" s="386"/>
    </row>
    <row r="31" spans="1:56" ht="13.5" x14ac:dyDescent="0.15">
      <c r="C31" s="88"/>
      <c r="D31" s="89"/>
      <c r="E31" s="89"/>
      <c r="F31" s="89"/>
      <c r="G31" s="89"/>
      <c r="H31" s="89"/>
      <c r="I31" s="89"/>
      <c r="J31" s="89"/>
      <c r="K31" s="89"/>
      <c r="L31" s="89"/>
      <c r="M31" s="89"/>
      <c r="N31" s="89"/>
      <c r="O31" s="89"/>
      <c r="P31" s="89"/>
      <c r="Q31" s="89"/>
      <c r="R31" s="89"/>
      <c r="S31" s="89"/>
      <c r="T31" s="89"/>
      <c r="U31" s="90"/>
      <c r="W31" s="25"/>
      <c r="X31" s="101"/>
      <c r="Y31" s="101"/>
    </row>
    <row r="32" spans="1:56" ht="12" customHeight="1" x14ac:dyDescent="0.15">
      <c r="C32" s="720" t="s">
        <v>30</v>
      </c>
      <c r="D32" s="721"/>
      <c r="E32" s="721"/>
      <c r="F32" s="721"/>
      <c r="G32" s="721"/>
      <c r="H32" s="721"/>
      <c r="I32" s="721"/>
      <c r="J32" s="721"/>
      <c r="K32" s="721"/>
      <c r="L32" s="721"/>
      <c r="M32" s="721"/>
      <c r="N32" s="721"/>
      <c r="O32" s="721"/>
      <c r="P32" s="721"/>
      <c r="Q32" s="721"/>
      <c r="R32" s="721"/>
      <c r="S32" s="721"/>
      <c r="T32" s="721"/>
      <c r="U32" s="722"/>
      <c r="V32" s="25"/>
      <c r="W32" s="25"/>
      <c r="X32" s="101"/>
      <c r="Y32" s="101"/>
    </row>
    <row r="33" spans="1:25" ht="12" customHeight="1" x14ac:dyDescent="0.15">
      <c r="C33" s="720"/>
      <c r="D33" s="721"/>
      <c r="E33" s="721"/>
      <c r="F33" s="721"/>
      <c r="G33" s="721"/>
      <c r="H33" s="721"/>
      <c r="I33" s="721"/>
      <c r="J33" s="721"/>
      <c r="K33" s="721"/>
      <c r="L33" s="721"/>
      <c r="M33" s="721"/>
      <c r="N33" s="721"/>
      <c r="O33" s="721"/>
      <c r="P33" s="721"/>
      <c r="Q33" s="721"/>
      <c r="R33" s="721"/>
      <c r="S33" s="721"/>
      <c r="T33" s="721"/>
      <c r="U33" s="722"/>
      <c r="W33" s="25"/>
      <c r="X33" s="101"/>
      <c r="Y33" s="101"/>
    </row>
    <row r="34" spans="1:25" ht="10.15" customHeight="1" x14ac:dyDescent="0.15">
      <c r="C34" s="91"/>
      <c r="D34" s="29"/>
      <c r="E34" s="29"/>
      <c r="F34" s="29"/>
      <c r="G34" s="29"/>
      <c r="H34" s="29"/>
      <c r="I34" s="29"/>
      <c r="J34" s="29"/>
      <c r="K34" s="29"/>
      <c r="L34" s="29"/>
      <c r="M34" s="29"/>
      <c r="N34" s="29"/>
      <c r="O34" s="29"/>
      <c r="P34" s="29"/>
      <c r="Q34" s="29"/>
      <c r="R34" s="29"/>
      <c r="S34" s="29"/>
      <c r="T34" s="29"/>
      <c r="U34" s="92"/>
      <c r="W34" s="25"/>
      <c r="X34" s="101"/>
      <c r="Y34" s="386"/>
    </row>
    <row r="35" spans="1:25" ht="14.25" x14ac:dyDescent="0.15">
      <c r="C35" s="91"/>
      <c r="D35" s="29"/>
      <c r="E35" s="29"/>
      <c r="F35" s="29"/>
      <c r="G35" s="29"/>
      <c r="H35" s="29"/>
      <c r="I35" s="29"/>
      <c r="J35" s="29"/>
      <c r="K35" s="29"/>
      <c r="L35" s="29"/>
      <c r="M35" s="29"/>
      <c r="N35" s="29"/>
      <c r="O35" s="29"/>
      <c r="P35" s="725" t="s">
        <v>429</v>
      </c>
      <c r="Q35" s="726"/>
      <c r="R35" s="726"/>
      <c r="S35" s="726"/>
      <c r="T35" s="727"/>
      <c r="U35" s="728"/>
      <c r="W35" s="25"/>
      <c r="X35" s="101"/>
      <c r="Y35" s="386"/>
    </row>
    <row r="36" spans="1:25" ht="13.5" x14ac:dyDescent="0.15">
      <c r="C36" s="91"/>
      <c r="D36" s="29"/>
      <c r="E36" s="29"/>
      <c r="F36" s="29"/>
      <c r="G36" s="29"/>
      <c r="H36" s="29"/>
      <c r="I36" s="29"/>
      <c r="J36" s="29"/>
      <c r="K36" s="29"/>
      <c r="L36" s="29"/>
      <c r="M36" s="29"/>
      <c r="N36" s="29"/>
      <c r="O36" s="29"/>
      <c r="P36" s="29"/>
      <c r="Q36" s="29"/>
      <c r="R36" s="29"/>
      <c r="S36" s="339"/>
      <c r="T36" s="339"/>
      <c r="U36" s="93"/>
      <c r="W36" s="25"/>
      <c r="X36" s="101"/>
      <c r="Y36" s="386"/>
    </row>
    <row r="37" spans="1:25" ht="13.5" x14ac:dyDescent="0.15">
      <c r="C37" s="723" t="s">
        <v>435</v>
      </c>
      <c r="D37" s="724"/>
      <c r="E37" s="724"/>
      <c r="F37" s="724"/>
      <c r="G37" s="496" t="s">
        <v>31</v>
      </c>
      <c r="H37" s="496"/>
      <c r="I37" s="29"/>
      <c r="J37" s="29"/>
      <c r="K37" s="29"/>
      <c r="L37" s="29"/>
      <c r="M37" s="29"/>
      <c r="N37" s="29"/>
      <c r="O37" s="29"/>
      <c r="P37" s="29"/>
      <c r="Q37" s="29"/>
      <c r="R37" s="29"/>
      <c r="S37" s="29"/>
      <c r="T37" s="29"/>
      <c r="U37" s="92"/>
      <c r="W37" s="25"/>
      <c r="X37" s="101"/>
      <c r="Y37" s="386"/>
    </row>
    <row r="38" spans="1:25" ht="13.5" x14ac:dyDescent="0.15">
      <c r="C38" s="91"/>
      <c r="D38" s="29"/>
      <c r="E38" s="29"/>
      <c r="F38" s="29"/>
      <c r="G38" s="29"/>
      <c r="H38" s="29"/>
      <c r="I38" s="29"/>
      <c r="J38" s="29"/>
      <c r="K38" s="29"/>
      <c r="L38" s="29"/>
      <c r="M38" s="29"/>
      <c r="N38" s="29"/>
      <c r="O38" s="29"/>
      <c r="P38" s="29"/>
      <c r="Q38" s="29"/>
      <c r="R38" s="29"/>
      <c r="S38" s="29"/>
      <c r="T38" s="29"/>
      <c r="U38" s="92"/>
      <c r="W38" s="25"/>
      <c r="X38" s="101"/>
      <c r="Y38" s="386"/>
    </row>
    <row r="39" spans="1:25" ht="13.5" x14ac:dyDescent="0.15">
      <c r="A39" s="27">
        <v>3</v>
      </c>
      <c r="C39" s="91"/>
      <c r="D39" s="29"/>
      <c r="E39" s="29"/>
      <c r="F39" s="29"/>
      <c r="G39" s="29"/>
      <c r="H39" s="29"/>
      <c r="I39" s="84"/>
      <c r="J39" s="84" t="s">
        <v>32</v>
      </c>
      <c r="K39" s="84"/>
      <c r="L39" s="29"/>
      <c r="M39" s="29"/>
      <c r="N39" s="29"/>
      <c r="O39" s="29"/>
      <c r="P39" s="29"/>
      <c r="Q39" s="29"/>
      <c r="R39" s="29"/>
      <c r="S39" s="29"/>
      <c r="T39" s="29"/>
      <c r="U39" s="92"/>
      <c r="W39" s="25"/>
      <c r="X39" s="101"/>
      <c r="Y39" s="386"/>
    </row>
    <row r="40" spans="1:25" ht="26.25" customHeight="1" x14ac:dyDescent="0.15">
      <c r="C40" s="91"/>
      <c r="D40" s="29"/>
      <c r="E40" s="29"/>
      <c r="F40" s="29"/>
      <c r="G40" s="29"/>
      <c r="H40" s="29"/>
      <c r="I40" s="30"/>
      <c r="J40" s="30" t="s">
        <v>33</v>
      </c>
      <c r="K40" s="30"/>
      <c r="L40" s="729" t="s">
        <v>430</v>
      </c>
      <c r="M40" s="729"/>
      <c r="N40" s="729"/>
      <c r="O40" s="729"/>
      <c r="P40" s="729"/>
      <c r="Q40" s="729"/>
      <c r="R40" s="729"/>
      <c r="S40" s="729"/>
      <c r="T40" s="729"/>
      <c r="U40" s="730"/>
      <c r="W40" s="25"/>
      <c r="X40" s="101"/>
    </row>
    <row r="41" spans="1:25" ht="26.25" customHeight="1" x14ac:dyDescent="0.15">
      <c r="C41" s="91"/>
      <c r="D41" s="29"/>
      <c r="E41" s="29"/>
      <c r="F41" s="29"/>
      <c r="G41" s="29"/>
      <c r="H41" s="29"/>
      <c r="I41" s="30"/>
      <c r="J41" s="30" t="s">
        <v>34</v>
      </c>
      <c r="K41" s="30"/>
      <c r="L41" s="729" t="s">
        <v>431</v>
      </c>
      <c r="M41" s="729"/>
      <c r="N41" s="729"/>
      <c r="O41" s="729"/>
      <c r="P41" s="729"/>
      <c r="Q41" s="729"/>
      <c r="R41" s="729"/>
      <c r="S41" s="729"/>
      <c r="T41" s="729"/>
      <c r="U41" s="730"/>
    </row>
    <row r="42" spans="1:25" x14ac:dyDescent="0.15">
      <c r="C42" s="91"/>
      <c r="D42" s="29"/>
      <c r="E42" s="29"/>
      <c r="F42" s="29"/>
      <c r="G42" s="29"/>
      <c r="H42" s="29"/>
      <c r="I42" s="29"/>
      <c r="J42" s="29"/>
      <c r="K42" s="29"/>
      <c r="L42" s="29" t="s">
        <v>35</v>
      </c>
      <c r="M42" s="29"/>
      <c r="N42" s="29"/>
      <c r="O42" s="29"/>
      <c r="P42" s="29"/>
      <c r="Q42" s="29"/>
      <c r="R42" s="29"/>
      <c r="S42" s="29"/>
      <c r="T42" s="29"/>
      <c r="U42" s="403"/>
    </row>
    <row r="43" spans="1:25" ht="13.5" x14ac:dyDescent="0.15">
      <c r="C43" s="91"/>
      <c r="D43" s="29"/>
      <c r="E43" s="29"/>
      <c r="F43" s="29"/>
      <c r="G43" s="29"/>
      <c r="H43" s="29"/>
      <c r="I43" s="29"/>
      <c r="J43" s="29"/>
      <c r="K43" s="29"/>
      <c r="L43" s="31"/>
      <c r="M43" s="31" t="s">
        <v>36</v>
      </c>
      <c r="N43" s="31"/>
      <c r="O43" s="731" t="s">
        <v>434</v>
      </c>
      <c r="P43" s="731"/>
      <c r="Q43" s="731"/>
      <c r="R43" s="731"/>
      <c r="S43" s="731"/>
      <c r="T43" s="731"/>
      <c r="U43" s="732"/>
    </row>
    <row r="44" spans="1:25" x14ac:dyDescent="0.15">
      <c r="C44" s="91"/>
      <c r="D44" s="29"/>
      <c r="E44" s="29"/>
      <c r="F44" s="29"/>
      <c r="G44" s="29"/>
      <c r="H44" s="29"/>
      <c r="I44" s="29"/>
      <c r="J44" s="29"/>
      <c r="K44" s="29"/>
      <c r="L44" s="31"/>
      <c r="M44" s="31"/>
      <c r="N44" s="31"/>
      <c r="O44" s="29"/>
      <c r="P44" s="29"/>
      <c r="Q44" s="29"/>
      <c r="R44" s="29"/>
      <c r="S44" s="29"/>
      <c r="T44" s="29"/>
      <c r="U44" s="92"/>
    </row>
    <row r="45" spans="1:25" x14ac:dyDescent="0.15">
      <c r="C45" s="91"/>
      <c r="D45" s="29"/>
      <c r="E45" s="29"/>
      <c r="F45" s="29"/>
      <c r="G45" s="29"/>
      <c r="H45" s="29"/>
      <c r="I45" s="29"/>
      <c r="J45" s="29"/>
      <c r="K45" s="29"/>
      <c r="L45" s="29"/>
      <c r="M45" s="29"/>
      <c r="N45" s="29"/>
      <c r="O45" s="29"/>
      <c r="P45" s="29"/>
      <c r="Q45" s="29"/>
      <c r="R45" s="29"/>
      <c r="S45" s="29"/>
      <c r="T45" s="29"/>
      <c r="U45" s="92"/>
    </row>
    <row r="46" spans="1:25" ht="30" customHeight="1" x14ac:dyDescent="0.15">
      <c r="A46" s="27">
        <v>4</v>
      </c>
      <c r="C46" s="697" t="s">
        <v>37</v>
      </c>
      <c r="D46" s="698"/>
      <c r="E46" s="698"/>
      <c r="F46" s="698"/>
      <c r="G46" s="698"/>
      <c r="H46" s="698"/>
      <c r="I46" s="698"/>
      <c r="J46" s="698"/>
      <c r="K46" s="698"/>
      <c r="L46" s="698"/>
      <c r="M46" s="698"/>
      <c r="N46" s="698"/>
      <c r="O46" s="698"/>
      <c r="P46" s="698"/>
      <c r="Q46" s="698"/>
      <c r="R46" s="698"/>
      <c r="S46" s="698"/>
      <c r="T46" s="698"/>
      <c r="U46" s="699"/>
    </row>
    <row r="47" spans="1:25" x14ac:dyDescent="0.15">
      <c r="C47" s="94"/>
      <c r="D47" s="32"/>
      <c r="E47" s="32"/>
      <c r="F47" s="32"/>
      <c r="G47" s="32"/>
      <c r="H47" s="32"/>
      <c r="I47" s="32"/>
      <c r="J47" s="32"/>
      <c r="K47" s="32"/>
      <c r="L47" s="32"/>
      <c r="M47" s="32"/>
      <c r="N47" s="32"/>
      <c r="O47" s="32"/>
      <c r="P47" s="32"/>
      <c r="Q47" s="32"/>
      <c r="R47" s="32"/>
      <c r="S47" s="32"/>
      <c r="T47" s="29"/>
      <c r="U47" s="92"/>
    </row>
    <row r="48" spans="1:25" ht="24.75" customHeight="1" x14ac:dyDescent="0.15">
      <c r="C48" s="680" t="s">
        <v>38</v>
      </c>
      <c r="D48" s="700"/>
      <c r="E48" s="701"/>
      <c r="F48" s="686" t="s">
        <v>432</v>
      </c>
      <c r="G48" s="687"/>
      <c r="H48" s="687"/>
      <c r="I48" s="688"/>
      <c r="J48" s="688"/>
      <c r="K48" s="688"/>
      <c r="L48" s="688"/>
      <c r="M48" s="688"/>
      <c r="N48" s="688"/>
      <c r="O48" s="688"/>
      <c r="P48" s="705" t="s">
        <v>39</v>
      </c>
      <c r="Q48" s="706"/>
      <c r="R48" s="706"/>
      <c r="S48" s="706"/>
      <c r="T48" s="706"/>
      <c r="U48" s="707"/>
    </row>
    <row r="49" spans="3:54" ht="21.75" customHeight="1" x14ac:dyDescent="0.15">
      <c r="C49" s="702"/>
      <c r="D49" s="703"/>
      <c r="E49" s="704"/>
      <c r="F49" s="689"/>
      <c r="G49" s="690"/>
      <c r="H49" s="690"/>
      <c r="I49" s="690"/>
      <c r="J49" s="690"/>
      <c r="K49" s="690"/>
      <c r="L49" s="690"/>
      <c r="M49" s="690"/>
      <c r="N49" s="690"/>
      <c r="O49" s="690"/>
      <c r="P49" s="708">
        <v>2203</v>
      </c>
      <c r="Q49" s="709"/>
      <c r="R49" s="709"/>
      <c r="S49" s="709"/>
      <c r="T49" s="709"/>
      <c r="U49" s="710"/>
    </row>
    <row r="50" spans="3:54" ht="26.25" customHeight="1" x14ac:dyDescent="0.15">
      <c r="C50" s="680" t="s">
        <v>40</v>
      </c>
      <c r="D50" s="681"/>
      <c r="E50" s="682"/>
      <c r="F50" s="691" t="s">
        <v>433</v>
      </c>
      <c r="G50" s="692"/>
      <c r="H50" s="692"/>
      <c r="I50" s="692"/>
      <c r="J50" s="692"/>
      <c r="K50" s="692"/>
      <c r="L50" s="692"/>
      <c r="M50" s="692"/>
      <c r="N50" s="585" t="s">
        <v>41</v>
      </c>
      <c r="O50" s="497"/>
      <c r="P50" s="498"/>
      <c r="Q50" s="695" t="s">
        <v>419</v>
      </c>
      <c r="R50" s="695"/>
      <c r="S50" s="695"/>
      <c r="T50" s="695"/>
      <c r="U50" s="696"/>
    </row>
    <row r="51" spans="3:54" ht="26.25" customHeight="1" x14ac:dyDescent="0.15">
      <c r="C51" s="683"/>
      <c r="D51" s="684"/>
      <c r="E51" s="685"/>
      <c r="F51" s="693"/>
      <c r="G51" s="694"/>
      <c r="H51" s="694"/>
      <c r="I51" s="694"/>
      <c r="J51" s="694"/>
      <c r="K51" s="694"/>
      <c r="L51" s="694"/>
      <c r="M51" s="694"/>
      <c r="N51" s="773"/>
      <c r="O51" s="773"/>
      <c r="P51" s="773"/>
      <c r="Q51" s="773"/>
      <c r="R51" s="773"/>
      <c r="S51" s="773"/>
      <c r="T51" s="773"/>
      <c r="U51" s="774"/>
    </row>
    <row r="52" spans="3:54" ht="26.25" customHeight="1" x14ac:dyDescent="0.15">
      <c r="C52" s="765" t="s">
        <v>42</v>
      </c>
      <c r="D52" s="766"/>
      <c r="E52" s="767"/>
      <c r="F52" s="770" t="s">
        <v>43</v>
      </c>
      <c r="G52" s="771"/>
      <c r="H52" s="771"/>
      <c r="I52" s="771"/>
      <c r="J52" s="771"/>
      <c r="K52" s="771"/>
      <c r="L52" s="771"/>
      <c r="M52" s="771"/>
      <c r="N52" s="771"/>
      <c r="O52" s="771"/>
      <c r="P52" s="771"/>
      <c r="Q52" s="771"/>
      <c r="R52" s="771"/>
      <c r="S52" s="771"/>
      <c r="T52" s="771"/>
      <c r="U52" s="772"/>
    </row>
    <row r="53" spans="3:54" ht="15" customHeight="1" x14ac:dyDescent="0.15">
      <c r="C53" s="180" t="s">
        <v>44</v>
      </c>
      <c r="D53" s="181"/>
      <c r="E53" s="181"/>
      <c r="F53" s="182"/>
      <c r="G53" s="182"/>
      <c r="H53" s="182"/>
      <c r="I53" s="182"/>
      <c r="J53" s="182"/>
      <c r="K53" s="182"/>
      <c r="L53" s="182"/>
      <c r="M53" s="182"/>
      <c r="N53" s="182"/>
      <c r="O53" s="183"/>
      <c r="P53" s="257"/>
      <c r="Q53" s="257"/>
      <c r="R53" s="257"/>
      <c r="S53" s="257"/>
      <c r="T53" s="257"/>
      <c r="U53" s="389"/>
    </row>
    <row r="54" spans="3:54" ht="45" customHeight="1" x14ac:dyDescent="0.15">
      <c r="C54" s="184"/>
      <c r="D54" s="185" t="s">
        <v>45</v>
      </c>
      <c r="E54" s="189" t="s">
        <v>46</v>
      </c>
      <c r="F54" s="775" t="s">
        <v>436</v>
      </c>
      <c r="G54" s="776"/>
      <c r="H54" s="776"/>
      <c r="I54" s="776"/>
      <c r="J54" s="776"/>
      <c r="K54" s="776"/>
      <c r="L54" s="37" t="s">
        <v>47</v>
      </c>
      <c r="M54" s="37"/>
      <c r="N54" s="780" t="s">
        <v>437</v>
      </c>
      <c r="O54" s="780"/>
      <c r="P54" s="780"/>
      <c r="Q54" s="780"/>
      <c r="R54" s="780"/>
      <c r="S54" s="780"/>
      <c r="T54" s="780"/>
      <c r="U54" s="781"/>
      <c r="V54" s="33"/>
      <c r="W54" s="52"/>
      <c r="BB54" s="26"/>
    </row>
    <row r="55" spans="3:54" ht="27" customHeight="1" x14ac:dyDescent="0.15">
      <c r="C55" s="186"/>
      <c r="D55" s="536" t="s">
        <v>48</v>
      </c>
      <c r="E55" s="431" t="s">
        <v>49</v>
      </c>
      <c r="F55" s="746" t="s">
        <v>50</v>
      </c>
      <c r="G55" s="747"/>
      <c r="H55" s="747"/>
      <c r="I55" s="748"/>
      <c r="J55" s="782" t="s">
        <v>51</v>
      </c>
      <c r="K55" s="783"/>
      <c r="L55" s="783"/>
      <c r="M55" s="784"/>
      <c r="N55" s="744"/>
      <c r="O55" s="745"/>
      <c r="P55" s="745"/>
      <c r="Q55" s="745"/>
      <c r="R55" s="745"/>
      <c r="S55" s="260" t="s">
        <v>52</v>
      </c>
      <c r="T55" s="260"/>
      <c r="U55" s="294"/>
      <c r="W55" s="33"/>
    </row>
    <row r="56" spans="3:54" ht="27" customHeight="1" x14ac:dyDescent="0.15">
      <c r="C56" s="186"/>
      <c r="D56" s="187"/>
      <c r="E56" s="188"/>
      <c r="F56" s="746" t="s">
        <v>53</v>
      </c>
      <c r="G56" s="747"/>
      <c r="H56" s="747"/>
      <c r="I56" s="748"/>
      <c r="J56" s="782" t="s">
        <v>54</v>
      </c>
      <c r="K56" s="783"/>
      <c r="L56" s="783"/>
      <c r="M56" s="784"/>
      <c r="N56" s="744">
        <v>55900</v>
      </c>
      <c r="O56" s="745"/>
      <c r="P56" s="745"/>
      <c r="Q56" s="745"/>
      <c r="R56" s="745"/>
      <c r="S56" s="260" t="s">
        <v>52</v>
      </c>
      <c r="T56" s="260"/>
      <c r="U56" s="294"/>
      <c r="W56" s="33"/>
    </row>
    <row r="57" spans="3:54" ht="27" customHeight="1" x14ac:dyDescent="0.15">
      <c r="C57" s="186"/>
      <c r="D57" s="739" t="s">
        <v>55</v>
      </c>
      <c r="E57" s="740"/>
      <c r="F57" s="746" t="s">
        <v>56</v>
      </c>
      <c r="G57" s="747"/>
      <c r="H57" s="747"/>
      <c r="I57" s="748"/>
      <c r="J57" s="782" t="s">
        <v>57</v>
      </c>
      <c r="K57" s="783"/>
      <c r="L57" s="783"/>
      <c r="M57" s="784"/>
      <c r="N57" s="744"/>
      <c r="O57" s="745"/>
      <c r="P57" s="745"/>
      <c r="Q57" s="745"/>
      <c r="R57" s="745"/>
      <c r="S57" s="260" t="s">
        <v>58</v>
      </c>
      <c r="T57" s="349"/>
      <c r="U57" s="240"/>
      <c r="W57" s="33"/>
    </row>
    <row r="58" spans="3:54" ht="27" customHeight="1" x14ac:dyDescent="0.15">
      <c r="C58" s="186"/>
      <c r="D58" s="739"/>
      <c r="E58" s="740"/>
      <c r="F58" s="746" t="s">
        <v>59</v>
      </c>
      <c r="G58" s="747"/>
      <c r="H58" s="747"/>
      <c r="I58" s="748"/>
      <c r="J58" s="782" t="s">
        <v>60</v>
      </c>
      <c r="K58" s="783"/>
      <c r="L58" s="783"/>
      <c r="M58" s="784"/>
      <c r="N58" s="744"/>
      <c r="O58" s="745"/>
      <c r="P58" s="745"/>
      <c r="Q58" s="745"/>
      <c r="R58" s="745"/>
      <c r="S58" s="265" t="s">
        <v>52</v>
      </c>
      <c r="T58" s="349"/>
      <c r="U58" s="240"/>
      <c r="W58" s="33"/>
    </row>
    <row r="59" spans="3:54" ht="15" customHeight="1" x14ac:dyDescent="0.15">
      <c r="C59" s="186"/>
      <c r="D59" s="331"/>
      <c r="E59" s="543"/>
      <c r="F59" s="269" t="s">
        <v>61</v>
      </c>
      <c r="G59" s="581"/>
      <c r="H59" s="581"/>
      <c r="I59" s="581"/>
      <c r="J59" s="287"/>
      <c r="K59" s="287"/>
      <c r="L59" s="287"/>
      <c r="M59" s="287"/>
      <c r="N59" s="287"/>
      <c r="O59" s="574"/>
      <c r="P59" s="574"/>
      <c r="Q59" s="574"/>
      <c r="R59" s="574"/>
      <c r="S59" s="390"/>
      <c r="T59" s="350"/>
      <c r="U59" s="334"/>
      <c r="W59" s="33"/>
    </row>
    <row r="60" spans="3:54" ht="28.15" customHeight="1" x14ac:dyDescent="0.15">
      <c r="C60" s="186"/>
      <c r="D60" s="331"/>
      <c r="E60" s="543"/>
      <c r="F60" s="785"/>
      <c r="G60" s="786"/>
      <c r="H60" s="786"/>
      <c r="I60" s="786"/>
      <c r="J60" s="786"/>
      <c r="K60" s="786"/>
      <c r="L60" s="786"/>
      <c r="M60" s="786"/>
      <c r="N60" s="786"/>
      <c r="O60" s="786"/>
      <c r="P60" s="786"/>
      <c r="Q60" s="786"/>
      <c r="R60" s="786"/>
      <c r="S60" s="786"/>
      <c r="T60" s="786"/>
      <c r="U60" s="787"/>
      <c r="W60" s="33"/>
    </row>
    <row r="61" spans="3:54" ht="18" customHeight="1" x14ac:dyDescent="0.15">
      <c r="C61" s="499"/>
      <c r="D61" s="537" t="s">
        <v>62</v>
      </c>
      <c r="E61" s="538" t="s">
        <v>63</v>
      </c>
      <c r="F61" s="777">
        <v>398</v>
      </c>
      <c r="G61" s="778"/>
      <c r="H61" s="778"/>
      <c r="I61" s="778"/>
      <c r="J61" s="778"/>
      <c r="K61" s="778"/>
      <c r="L61" s="778"/>
      <c r="M61" s="778"/>
      <c r="N61" s="778"/>
      <c r="O61" s="778"/>
      <c r="P61" s="778"/>
      <c r="Q61" s="778"/>
      <c r="R61" s="778"/>
      <c r="S61" s="778"/>
      <c r="T61" s="778"/>
      <c r="U61" s="779"/>
      <c r="W61" s="33"/>
    </row>
    <row r="62" spans="3:54" ht="13.9" customHeight="1" x14ac:dyDescent="0.15">
      <c r="C62" s="499"/>
      <c r="D62" s="539"/>
      <c r="E62" s="431"/>
      <c r="F62" s="755" t="s">
        <v>420</v>
      </c>
      <c r="G62" s="756"/>
      <c r="H62" s="756"/>
      <c r="I62" s="756"/>
      <c r="J62" s="756"/>
      <c r="K62" s="756"/>
      <c r="L62" s="756"/>
      <c r="M62" s="756"/>
      <c r="N62" s="756"/>
      <c r="O62" s="756"/>
      <c r="P62" s="756"/>
      <c r="Q62" s="756"/>
      <c r="R62" s="756"/>
      <c r="S62" s="756"/>
      <c r="T62" s="756"/>
      <c r="U62" s="757"/>
      <c r="W62" s="33"/>
    </row>
    <row r="63" spans="3:54" ht="13.9" customHeight="1" x14ac:dyDescent="0.15">
      <c r="C63" s="499"/>
      <c r="D63" s="547" t="s">
        <v>64</v>
      </c>
      <c r="E63" s="788" t="s">
        <v>65</v>
      </c>
      <c r="F63" s="635"/>
      <c r="G63" s="636"/>
      <c r="H63" s="636"/>
      <c r="I63" s="636"/>
      <c r="J63" s="636"/>
      <c r="K63" s="636"/>
      <c r="L63" s="636"/>
      <c r="M63" s="636"/>
      <c r="N63" s="636"/>
      <c r="O63" s="636"/>
      <c r="P63" s="636"/>
      <c r="Q63" s="636"/>
      <c r="R63" s="636"/>
      <c r="S63" s="636"/>
      <c r="T63" s="636"/>
      <c r="U63" s="637"/>
      <c r="W63" s="33"/>
    </row>
    <row r="64" spans="3:54" ht="13.9" customHeight="1" x14ac:dyDescent="0.15">
      <c r="C64" s="499"/>
      <c r="D64" s="547"/>
      <c r="E64" s="789"/>
      <c r="F64" s="635"/>
      <c r="G64" s="636"/>
      <c r="H64" s="636"/>
      <c r="I64" s="636"/>
      <c r="J64" s="636"/>
      <c r="K64" s="636"/>
      <c r="L64" s="636"/>
      <c r="M64" s="636"/>
      <c r="N64" s="636"/>
      <c r="O64" s="636"/>
      <c r="P64" s="636"/>
      <c r="Q64" s="636"/>
      <c r="R64" s="636"/>
      <c r="S64" s="636"/>
      <c r="T64" s="636"/>
      <c r="U64" s="637"/>
      <c r="W64" s="33"/>
    </row>
    <row r="65" spans="3:23" ht="13.9" customHeight="1" x14ac:dyDescent="0.15">
      <c r="C65" s="499"/>
      <c r="D65" s="547"/>
      <c r="E65" s="789"/>
      <c r="F65" s="635"/>
      <c r="G65" s="636"/>
      <c r="H65" s="636"/>
      <c r="I65" s="636"/>
      <c r="J65" s="636"/>
      <c r="K65" s="636"/>
      <c r="L65" s="636"/>
      <c r="M65" s="636"/>
      <c r="N65" s="636"/>
      <c r="O65" s="636"/>
      <c r="P65" s="636"/>
      <c r="Q65" s="636"/>
      <c r="R65" s="636"/>
      <c r="S65" s="636"/>
      <c r="T65" s="636"/>
      <c r="U65" s="637"/>
      <c r="W65" s="33"/>
    </row>
    <row r="66" spans="3:23" ht="13.9" customHeight="1" x14ac:dyDescent="0.15">
      <c r="C66" s="499"/>
      <c r="D66" s="547"/>
      <c r="E66" s="789"/>
      <c r="F66" s="635"/>
      <c r="G66" s="636"/>
      <c r="H66" s="636"/>
      <c r="I66" s="636"/>
      <c r="J66" s="636"/>
      <c r="K66" s="636"/>
      <c r="L66" s="636"/>
      <c r="M66" s="636"/>
      <c r="N66" s="636"/>
      <c r="O66" s="636"/>
      <c r="P66" s="636"/>
      <c r="Q66" s="636"/>
      <c r="R66" s="636"/>
      <c r="S66" s="636"/>
      <c r="T66" s="636"/>
      <c r="U66" s="637"/>
      <c r="W66" s="33"/>
    </row>
    <row r="67" spans="3:23" ht="13.9" customHeight="1" x14ac:dyDescent="0.15">
      <c r="C67" s="499"/>
      <c r="D67" s="790" t="s">
        <v>66</v>
      </c>
      <c r="E67" s="791"/>
      <c r="F67" s="635"/>
      <c r="G67" s="636"/>
      <c r="H67" s="636"/>
      <c r="I67" s="636"/>
      <c r="J67" s="636"/>
      <c r="K67" s="636"/>
      <c r="L67" s="636"/>
      <c r="M67" s="636"/>
      <c r="N67" s="636"/>
      <c r="O67" s="636"/>
      <c r="P67" s="636"/>
      <c r="Q67" s="636"/>
      <c r="R67" s="636"/>
      <c r="S67" s="636"/>
      <c r="T67" s="636"/>
      <c r="U67" s="637"/>
      <c r="W67" s="33"/>
    </row>
    <row r="68" spans="3:23" ht="13.9" customHeight="1" x14ac:dyDescent="0.15">
      <c r="C68" s="499"/>
      <c r="D68" s="792"/>
      <c r="E68" s="791"/>
      <c r="F68" s="635"/>
      <c r="G68" s="636"/>
      <c r="H68" s="636"/>
      <c r="I68" s="636"/>
      <c r="J68" s="636"/>
      <c r="K68" s="636"/>
      <c r="L68" s="636"/>
      <c r="M68" s="636"/>
      <c r="N68" s="636"/>
      <c r="O68" s="636"/>
      <c r="P68" s="636"/>
      <c r="Q68" s="636"/>
      <c r="R68" s="636"/>
      <c r="S68" s="636"/>
      <c r="T68" s="636"/>
      <c r="U68" s="637"/>
      <c r="W68" s="33"/>
    </row>
    <row r="69" spans="3:23" ht="13.9" customHeight="1" x14ac:dyDescent="0.15">
      <c r="C69" s="499"/>
      <c r="D69" s="792"/>
      <c r="E69" s="791"/>
      <c r="F69" s="635"/>
      <c r="G69" s="636"/>
      <c r="H69" s="636"/>
      <c r="I69" s="636"/>
      <c r="J69" s="636"/>
      <c r="K69" s="636"/>
      <c r="L69" s="636"/>
      <c r="M69" s="636"/>
      <c r="N69" s="636"/>
      <c r="O69" s="636"/>
      <c r="P69" s="636"/>
      <c r="Q69" s="636"/>
      <c r="R69" s="636"/>
      <c r="S69" s="636"/>
      <c r="T69" s="636"/>
      <c r="U69" s="637"/>
      <c r="W69" s="33"/>
    </row>
    <row r="70" spans="3:23" ht="13.9" customHeight="1" x14ac:dyDescent="0.15">
      <c r="C70" s="499"/>
      <c r="D70" s="792"/>
      <c r="E70" s="791"/>
      <c r="F70" s="635"/>
      <c r="G70" s="636"/>
      <c r="H70" s="636"/>
      <c r="I70" s="636"/>
      <c r="J70" s="636"/>
      <c r="K70" s="636"/>
      <c r="L70" s="636"/>
      <c r="M70" s="636"/>
      <c r="N70" s="636"/>
      <c r="O70" s="636"/>
      <c r="P70" s="636"/>
      <c r="Q70" s="636"/>
      <c r="R70" s="636"/>
      <c r="S70" s="636"/>
      <c r="T70" s="636"/>
      <c r="U70" s="637"/>
      <c r="W70" s="33"/>
    </row>
    <row r="71" spans="3:23" ht="13.9" customHeight="1" x14ac:dyDescent="0.15">
      <c r="C71" s="499"/>
      <c r="D71" s="792"/>
      <c r="E71" s="791"/>
      <c r="F71" s="635"/>
      <c r="G71" s="636"/>
      <c r="H71" s="636"/>
      <c r="I71" s="636"/>
      <c r="J71" s="636"/>
      <c r="K71" s="636"/>
      <c r="L71" s="636"/>
      <c r="M71" s="636"/>
      <c r="N71" s="636"/>
      <c r="O71" s="636"/>
      <c r="P71" s="636"/>
      <c r="Q71" s="636"/>
      <c r="R71" s="636"/>
      <c r="S71" s="636"/>
      <c r="T71" s="636"/>
      <c r="U71" s="637"/>
      <c r="W71" s="33"/>
    </row>
    <row r="72" spans="3:23" ht="13.9" customHeight="1" x14ac:dyDescent="0.15">
      <c r="C72" s="500"/>
      <c r="D72" s="548"/>
      <c r="E72" s="432"/>
      <c r="F72" s="638"/>
      <c r="G72" s="639"/>
      <c r="H72" s="639"/>
      <c r="I72" s="639"/>
      <c r="J72" s="639"/>
      <c r="K72" s="639"/>
      <c r="L72" s="639"/>
      <c r="M72" s="639"/>
      <c r="N72" s="639"/>
      <c r="O72" s="639"/>
      <c r="P72" s="639"/>
      <c r="Q72" s="639"/>
      <c r="R72" s="639"/>
      <c r="S72" s="639"/>
      <c r="T72" s="639"/>
      <c r="U72" s="640"/>
      <c r="W72" s="33"/>
    </row>
    <row r="73" spans="3:23" ht="13.9" customHeight="1" x14ac:dyDescent="0.15">
      <c r="C73" s="501"/>
      <c r="D73" s="400"/>
      <c r="E73" s="401"/>
      <c r="F73" s="574"/>
      <c r="G73" s="574"/>
      <c r="H73" s="574"/>
      <c r="I73" s="574"/>
      <c r="J73" s="574"/>
      <c r="K73" s="574"/>
      <c r="L73" s="574"/>
      <c r="M73" s="574"/>
      <c r="N73" s="574"/>
      <c r="O73" s="574"/>
      <c r="P73" s="574"/>
      <c r="Q73" s="574"/>
      <c r="R73" s="574"/>
      <c r="S73" s="574"/>
      <c r="T73" s="574"/>
      <c r="U73" s="574"/>
      <c r="V73" s="48"/>
      <c r="W73" s="414"/>
    </row>
    <row r="74" spans="3:23" ht="13.15" customHeight="1" x14ac:dyDescent="0.15">
      <c r="C74" s="622" t="s">
        <v>67</v>
      </c>
      <c r="D74" s="622"/>
      <c r="E74" s="622"/>
      <c r="F74" s="622"/>
      <c r="G74" s="622"/>
      <c r="H74" s="622"/>
      <c r="I74" s="622"/>
      <c r="J74" s="622"/>
      <c r="K74" s="622"/>
      <c r="L74" s="622"/>
      <c r="M74" s="622"/>
      <c r="N74" s="622"/>
      <c r="O74" s="622"/>
      <c r="P74" s="622"/>
      <c r="Q74" s="622"/>
      <c r="R74" s="622"/>
      <c r="S74" s="622"/>
      <c r="T74" s="622"/>
      <c r="U74" s="622"/>
      <c r="W74" s="33"/>
    </row>
    <row r="75" spans="3:23" ht="15" customHeight="1" x14ac:dyDescent="0.15">
      <c r="C75" s="180" t="s">
        <v>68</v>
      </c>
      <c r="D75" s="537"/>
      <c r="E75" s="181"/>
      <c r="F75" s="34"/>
      <c r="G75" s="34"/>
      <c r="H75" s="34"/>
      <c r="I75" s="35"/>
      <c r="J75" s="35"/>
      <c r="K75" s="35"/>
      <c r="L75" s="36"/>
      <c r="M75" s="36"/>
      <c r="N75" s="36"/>
      <c r="O75" s="37"/>
      <c r="P75" s="37"/>
      <c r="Q75" s="37"/>
      <c r="R75" s="37"/>
      <c r="S75" s="35"/>
      <c r="T75" s="35"/>
      <c r="U75" s="38"/>
      <c r="W75" s="33"/>
    </row>
    <row r="76" spans="3:23" ht="15" customHeight="1" x14ac:dyDescent="0.15">
      <c r="C76" s="190"/>
      <c r="D76" s="178" t="s">
        <v>69</v>
      </c>
      <c r="E76" s="179"/>
      <c r="F76" s="39"/>
      <c r="G76" s="39"/>
      <c r="H76" s="39"/>
      <c r="I76" s="40"/>
      <c r="J76" s="40"/>
      <c r="K76" s="40"/>
      <c r="L76" s="41"/>
      <c r="M76" s="41"/>
      <c r="N76" s="41"/>
      <c r="O76" s="42"/>
      <c r="P76" s="42"/>
      <c r="Q76" s="42"/>
      <c r="R76" s="42"/>
      <c r="S76" s="40"/>
      <c r="T76" s="340"/>
      <c r="U76" s="351"/>
      <c r="W76" s="33"/>
    </row>
    <row r="77" spans="3:23" ht="13.9" customHeight="1" x14ac:dyDescent="0.15">
      <c r="C77" s="399"/>
      <c r="D77" s="749" t="s">
        <v>421</v>
      </c>
      <c r="E77" s="750"/>
      <c r="F77" s="750"/>
      <c r="G77" s="750"/>
      <c r="H77" s="750"/>
      <c r="I77" s="750"/>
      <c r="J77" s="750"/>
      <c r="K77" s="750"/>
      <c r="L77" s="750"/>
      <c r="M77" s="750"/>
      <c r="N77" s="750"/>
      <c r="O77" s="750"/>
      <c r="P77" s="750"/>
      <c r="Q77" s="750"/>
      <c r="R77" s="750"/>
      <c r="S77" s="750"/>
      <c r="T77" s="750"/>
      <c r="U77" s="751"/>
      <c r="W77"/>
    </row>
    <row r="78" spans="3:23" ht="13.9" customHeight="1" x14ac:dyDescent="0.15">
      <c r="C78" s="399"/>
      <c r="D78" s="749"/>
      <c r="E78" s="750"/>
      <c r="F78" s="750"/>
      <c r="G78" s="750"/>
      <c r="H78" s="750"/>
      <c r="I78" s="750"/>
      <c r="J78" s="750"/>
      <c r="K78" s="750"/>
      <c r="L78" s="750"/>
      <c r="M78" s="750"/>
      <c r="N78" s="750"/>
      <c r="O78" s="750"/>
      <c r="P78" s="750"/>
      <c r="Q78" s="750"/>
      <c r="R78" s="750"/>
      <c r="S78" s="750"/>
      <c r="T78" s="750"/>
      <c r="U78" s="751"/>
      <c r="W78" s="33"/>
    </row>
    <row r="79" spans="3:23" ht="13.9" customHeight="1" x14ac:dyDescent="0.15">
      <c r="C79" s="399"/>
      <c r="D79" s="749"/>
      <c r="E79" s="750"/>
      <c r="F79" s="750"/>
      <c r="G79" s="750"/>
      <c r="H79" s="750"/>
      <c r="I79" s="750"/>
      <c r="J79" s="750"/>
      <c r="K79" s="750"/>
      <c r="L79" s="750"/>
      <c r="M79" s="750"/>
      <c r="N79" s="750"/>
      <c r="O79" s="750"/>
      <c r="P79" s="750"/>
      <c r="Q79" s="750"/>
      <c r="R79" s="750"/>
      <c r="S79" s="750"/>
      <c r="T79" s="750"/>
      <c r="U79" s="751"/>
      <c r="W79" s="33"/>
    </row>
    <row r="80" spans="3:23" ht="13.9" customHeight="1" x14ac:dyDescent="0.15">
      <c r="C80" s="399"/>
      <c r="D80" s="749"/>
      <c r="E80" s="750"/>
      <c r="F80" s="750"/>
      <c r="G80" s="750"/>
      <c r="H80" s="750"/>
      <c r="I80" s="750"/>
      <c r="J80" s="750"/>
      <c r="K80" s="750"/>
      <c r="L80" s="750"/>
      <c r="M80" s="750"/>
      <c r="N80" s="750"/>
      <c r="O80" s="750"/>
      <c r="P80" s="750"/>
      <c r="Q80" s="750"/>
      <c r="R80" s="750"/>
      <c r="S80" s="750"/>
      <c r="T80" s="750"/>
      <c r="U80" s="751"/>
      <c r="W80" s="33"/>
    </row>
    <row r="81" spans="1:56" ht="13.9" customHeight="1" x14ac:dyDescent="0.15">
      <c r="C81" s="399"/>
      <c r="D81" s="749"/>
      <c r="E81" s="750"/>
      <c r="F81" s="750"/>
      <c r="G81" s="750"/>
      <c r="H81" s="750"/>
      <c r="I81" s="750"/>
      <c r="J81" s="750"/>
      <c r="K81" s="750"/>
      <c r="L81" s="750"/>
      <c r="M81" s="750"/>
      <c r="N81" s="750"/>
      <c r="O81" s="750"/>
      <c r="P81" s="750"/>
      <c r="Q81" s="750"/>
      <c r="R81" s="750"/>
      <c r="S81" s="750"/>
      <c r="T81" s="750"/>
      <c r="U81" s="751"/>
      <c r="W81" s="33"/>
    </row>
    <row r="82" spans="1:56" ht="13.9" customHeight="1" x14ac:dyDescent="0.15">
      <c r="C82" s="399"/>
      <c r="D82" s="749"/>
      <c r="E82" s="750"/>
      <c r="F82" s="750"/>
      <c r="G82" s="750"/>
      <c r="H82" s="750"/>
      <c r="I82" s="750"/>
      <c r="J82" s="750"/>
      <c r="K82" s="750"/>
      <c r="L82" s="750"/>
      <c r="M82" s="750"/>
      <c r="N82" s="750"/>
      <c r="O82" s="750"/>
      <c r="P82" s="750"/>
      <c r="Q82" s="750"/>
      <c r="R82" s="750"/>
      <c r="S82" s="750"/>
      <c r="T82" s="750"/>
      <c r="U82" s="751"/>
      <c r="W82" s="33"/>
    </row>
    <row r="83" spans="1:56" ht="13.9" customHeight="1" x14ac:dyDescent="0.15">
      <c r="C83" s="399"/>
      <c r="D83" s="749"/>
      <c r="E83" s="750"/>
      <c r="F83" s="750"/>
      <c r="G83" s="750"/>
      <c r="H83" s="750"/>
      <c r="I83" s="750"/>
      <c r="J83" s="750"/>
      <c r="K83" s="750"/>
      <c r="L83" s="750"/>
      <c r="M83" s="750"/>
      <c r="N83" s="750"/>
      <c r="O83" s="750"/>
      <c r="P83" s="750"/>
      <c r="Q83" s="750"/>
      <c r="R83" s="750"/>
      <c r="S83" s="750"/>
      <c r="T83" s="750"/>
      <c r="U83" s="751"/>
      <c r="W83" s="33"/>
    </row>
    <row r="84" spans="1:56" ht="13.9" customHeight="1" x14ac:dyDescent="0.15">
      <c r="C84" s="399"/>
      <c r="D84" s="749"/>
      <c r="E84" s="750"/>
      <c r="F84" s="750"/>
      <c r="G84" s="750"/>
      <c r="H84" s="750"/>
      <c r="I84" s="750"/>
      <c r="J84" s="750"/>
      <c r="K84" s="750"/>
      <c r="L84" s="750"/>
      <c r="M84" s="750"/>
      <c r="N84" s="750"/>
      <c r="O84" s="750"/>
      <c r="P84" s="750"/>
      <c r="Q84" s="750"/>
      <c r="R84" s="750"/>
      <c r="S84" s="750"/>
      <c r="T84" s="750"/>
      <c r="U84" s="751"/>
      <c r="W84" s="33"/>
    </row>
    <row r="85" spans="1:56" ht="13.9" customHeight="1" x14ac:dyDescent="0.15">
      <c r="C85" s="399"/>
      <c r="D85" s="749"/>
      <c r="E85" s="750"/>
      <c r="F85" s="750"/>
      <c r="G85" s="750"/>
      <c r="H85" s="750"/>
      <c r="I85" s="750"/>
      <c r="J85" s="750"/>
      <c r="K85" s="750"/>
      <c r="L85" s="750"/>
      <c r="M85" s="750"/>
      <c r="N85" s="750"/>
      <c r="O85" s="750"/>
      <c r="P85" s="750"/>
      <c r="Q85" s="750"/>
      <c r="R85" s="750"/>
      <c r="S85" s="750"/>
      <c r="T85" s="750"/>
      <c r="U85" s="751"/>
      <c r="W85" s="33"/>
    </row>
    <row r="86" spans="1:56" ht="13.9" customHeight="1" x14ac:dyDescent="0.15">
      <c r="C86" s="502"/>
      <c r="D86" s="752"/>
      <c r="E86" s="753"/>
      <c r="F86" s="753"/>
      <c r="G86" s="753"/>
      <c r="H86" s="753"/>
      <c r="I86" s="753"/>
      <c r="J86" s="753"/>
      <c r="K86" s="753"/>
      <c r="L86" s="753"/>
      <c r="M86" s="753"/>
      <c r="N86" s="753"/>
      <c r="O86" s="753"/>
      <c r="P86" s="753"/>
      <c r="Q86" s="753"/>
      <c r="R86" s="753"/>
      <c r="S86" s="753"/>
      <c r="T86" s="753"/>
      <c r="U86" s="754"/>
      <c r="W86" s="33"/>
    </row>
    <row r="87" spans="1:56" ht="15" customHeight="1" x14ac:dyDescent="0.15">
      <c r="C87" s="180" t="s">
        <v>70</v>
      </c>
      <c r="D87" s="537"/>
      <c r="E87" s="181"/>
      <c r="F87" s="34"/>
      <c r="G87" s="34"/>
      <c r="H87" s="34"/>
      <c r="I87" s="35"/>
      <c r="J87" s="35"/>
      <c r="K87" s="35"/>
      <c r="L87" s="36"/>
      <c r="M87" s="36"/>
      <c r="N87" s="36"/>
      <c r="O87" s="37"/>
      <c r="P87" s="37"/>
      <c r="Q87" s="37"/>
      <c r="R87" s="37"/>
      <c r="S87" s="35"/>
      <c r="T87" s="35"/>
      <c r="U87" s="38"/>
      <c r="W87" s="33"/>
    </row>
    <row r="88" spans="1:56" ht="15" customHeight="1" x14ac:dyDescent="0.15">
      <c r="C88" s="763"/>
      <c r="D88" s="705" t="s">
        <v>45</v>
      </c>
      <c r="E88" s="733" t="s">
        <v>71</v>
      </c>
      <c r="F88" s="37" t="s">
        <v>72</v>
      </c>
      <c r="G88" s="503"/>
      <c r="H88" s="503"/>
      <c r="I88" s="35"/>
      <c r="J88" s="35"/>
      <c r="K88" s="35"/>
      <c r="L88" s="36"/>
      <c r="M88" s="36"/>
      <c r="N88" s="36"/>
      <c r="O88" s="37"/>
      <c r="P88" s="37"/>
      <c r="Q88" s="37"/>
      <c r="R88" s="37"/>
      <c r="S88" s="35"/>
      <c r="T88" s="35"/>
      <c r="U88" s="38"/>
      <c r="W88" s="33"/>
    </row>
    <row r="89" spans="1:56" ht="15" customHeight="1" x14ac:dyDescent="0.15">
      <c r="A89" s="27">
        <v>5</v>
      </c>
      <c r="C89" s="763"/>
      <c r="D89" s="768"/>
      <c r="E89" s="734"/>
      <c r="F89" s="178" t="s">
        <v>73</v>
      </c>
      <c r="G89" s="42"/>
      <c r="H89" s="42"/>
      <c r="I89" s="42"/>
      <c r="J89" s="42"/>
      <c r="K89" s="762">
        <f>+COUNTIF(別紙!G9:Z9,"&gt;0")</f>
        <v>8</v>
      </c>
      <c r="L89" s="762"/>
      <c r="M89" s="762"/>
      <c r="N89" s="192" t="s">
        <v>74</v>
      </c>
      <c r="O89" s="192"/>
      <c r="P89" s="504"/>
      <c r="Q89" s="758" t="s">
        <v>75</v>
      </c>
      <c r="R89" s="758"/>
      <c r="S89" s="758"/>
      <c r="T89" s="758"/>
      <c r="U89" s="759"/>
      <c r="V89" s="341"/>
      <c r="W89" s="341"/>
      <c r="X89" s="26"/>
      <c r="Y89" s="33"/>
      <c r="BC89" s="52"/>
      <c r="BD89" s="52"/>
    </row>
    <row r="90" spans="1:56" ht="18" customHeight="1" x14ac:dyDescent="0.15">
      <c r="A90" s="27">
        <v>6</v>
      </c>
      <c r="C90" s="763"/>
      <c r="D90" s="768"/>
      <c r="E90" s="734"/>
      <c r="F90" s="184" t="s">
        <v>76</v>
      </c>
      <c r="G90" s="191"/>
      <c r="H90" s="191"/>
      <c r="I90" s="191"/>
      <c r="J90" s="191"/>
      <c r="K90" s="738">
        <f>+別紙!AA9</f>
        <v>7978.7999999999993</v>
      </c>
      <c r="L90" s="738"/>
      <c r="M90" s="738"/>
      <c r="N90" s="738"/>
      <c r="O90" s="738"/>
      <c r="P90" s="191" t="s">
        <v>77</v>
      </c>
      <c r="Q90" s="760"/>
      <c r="R90" s="760"/>
      <c r="S90" s="760"/>
      <c r="T90" s="760"/>
      <c r="U90" s="761"/>
      <c r="V90" s="341"/>
      <c r="W90" s="341"/>
      <c r="X90" s="736"/>
      <c r="Y90" s="736"/>
      <c r="Z90" s="736"/>
      <c r="AA90" s="736"/>
      <c r="AB90" s="736"/>
      <c r="AC90" s="736"/>
      <c r="BC90" s="52"/>
      <c r="BD90" s="52"/>
    </row>
    <row r="91" spans="1:56" ht="13.9" customHeight="1" x14ac:dyDescent="0.15">
      <c r="C91" s="763"/>
      <c r="D91" s="768"/>
      <c r="E91" s="734"/>
      <c r="F91" s="381"/>
      <c r="G91" s="381"/>
      <c r="H91" s="381"/>
      <c r="I91" s="505"/>
      <c r="J91" s="505"/>
      <c r="K91" s="505"/>
      <c r="L91" s="505"/>
      <c r="M91" s="505"/>
      <c r="N91" s="505"/>
      <c r="O91" s="506"/>
      <c r="P91" s="507"/>
      <c r="Q91" s="507"/>
      <c r="R91" s="507"/>
      <c r="S91" s="508"/>
      <c r="T91" s="508"/>
      <c r="U91" s="509"/>
      <c r="V91" s="542"/>
      <c r="W91" s="133"/>
      <c r="X91" s="133"/>
      <c r="Y91" s="133"/>
      <c r="Z91" s="133"/>
      <c r="AA91" s="133"/>
    </row>
    <row r="92" spans="1:56" ht="18" hidden="1" customHeight="1" x14ac:dyDescent="0.15">
      <c r="C92" s="763"/>
      <c r="D92" s="768"/>
      <c r="E92" s="734"/>
      <c r="F92" s="382"/>
      <c r="G92" s="535"/>
      <c r="H92" s="335"/>
      <c r="I92" s="335"/>
      <c r="J92" s="535"/>
      <c r="K92" s="335"/>
      <c r="L92" s="336"/>
      <c r="M92" s="535"/>
      <c r="N92" s="335"/>
      <c r="O92" s="337"/>
      <c r="P92" s="535"/>
      <c r="Q92" s="335"/>
      <c r="R92" s="337"/>
      <c r="S92" s="666"/>
      <c r="T92" s="666"/>
      <c r="U92" s="383"/>
      <c r="V92" s="365" t="str">
        <f>+IF($F$54="Ｄ－建設業",IF($T$29="○","←　（建設業の場合は行政区毎の排出量内訳も記入してください）",""),"")</f>
        <v/>
      </c>
      <c r="W92" s="532"/>
      <c r="X92" s="532"/>
      <c r="Y92" s="532"/>
    </row>
    <row r="93" spans="1:56" ht="15" customHeight="1" x14ac:dyDescent="0.15">
      <c r="C93" s="763"/>
      <c r="D93" s="768"/>
      <c r="E93" s="734"/>
      <c r="F93" s="178" t="s">
        <v>78</v>
      </c>
      <c r="G93" s="510"/>
      <c r="H93" s="510"/>
      <c r="I93" s="40"/>
      <c r="J93" s="40"/>
      <c r="K93" s="40"/>
      <c r="L93" s="41"/>
      <c r="M93" s="41"/>
      <c r="N93" s="41"/>
      <c r="O93" s="42"/>
      <c r="P93" s="42"/>
      <c r="Q93" s="42"/>
      <c r="R93" s="42"/>
      <c r="S93" s="40"/>
      <c r="T93" s="40"/>
      <c r="U93" s="43"/>
      <c r="V93" s="532"/>
      <c r="W93" s="532"/>
      <c r="X93" s="532"/>
      <c r="Y93" s="532"/>
    </row>
    <row r="94" spans="1:56" ht="13.9" customHeight="1" x14ac:dyDescent="0.15">
      <c r="C94" s="763"/>
      <c r="D94" s="768"/>
      <c r="E94" s="734"/>
      <c r="F94" s="635" t="s">
        <v>422</v>
      </c>
      <c r="G94" s="636"/>
      <c r="H94" s="636"/>
      <c r="I94" s="636"/>
      <c r="J94" s="636"/>
      <c r="K94" s="636"/>
      <c r="L94" s="636"/>
      <c r="M94" s="636"/>
      <c r="N94" s="636"/>
      <c r="O94" s="636"/>
      <c r="P94" s="636"/>
      <c r="Q94" s="636"/>
      <c r="R94" s="636"/>
      <c r="S94" s="636"/>
      <c r="T94" s="636"/>
      <c r="U94" s="637"/>
      <c r="V94" s="531"/>
      <c r="W94" s="164"/>
      <c r="X94" s="164"/>
      <c r="Y94" s="164"/>
    </row>
    <row r="95" spans="1:56" ht="13.9" customHeight="1" x14ac:dyDescent="0.15">
      <c r="C95" s="545"/>
      <c r="D95" s="768"/>
      <c r="E95" s="734"/>
      <c r="F95" s="635"/>
      <c r="G95" s="636"/>
      <c r="H95" s="636"/>
      <c r="I95" s="636"/>
      <c r="J95" s="636"/>
      <c r="K95" s="636"/>
      <c r="L95" s="636"/>
      <c r="M95" s="636"/>
      <c r="N95" s="636"/>
      <c r="O95" s="636"/>
      <c r="P95" s="636"/>
      <c r="Q95" s="636"/>
      <c r="R95" s="636"/>
      <c r="S95" s="636"/>
      <c r="T95" s="636"/>
      <c r="U95" s="637"/>
      <c r="V95" s="531"/>
      <c r="W95" s="164"/>
      <c r="X95" s="164"/>
      <c r="Y95" s="164"/>
    </row>
    <row r="96" spans="1:56" ht="13.9" customHeight="1" x14ac:dyDescent="0.15">
      <c r="C96" s="545"/>
      <c r="D96" s="768"/>
      <c r="E96" s="734"/>
      <c r="F96" s="635"/>
      <c r="G96" s="636"/>
      <c r="H96" s="636"/>
      <c r="I96" s="636"/>
      <c r="J96" s="636"/>
      <c r="K96" s="636"/>
      <c r="L96" s="636"/>
      <c r="M96" s="636"/>
      <c r="N96" s="636"/>
      <c r="O96" s="636"/>
      <c r="P96" s="636"/>
      <c r="Q96" s="636"/>
      <c r="R96" s="636"/>
      <c r="S96" s="636"/>
      <c r="T96" s="636"/>
      <c r="U96" s="637"/>
      <c r="V96" s="531"/>
      <c r="W96" s="164"/>
      <c r="X96" s="164"/>
      <c r="Y96" s="164"/>
    </row>
    <row r="97" spans="1:56" ht="13.9" customHeight="1" x14ac:dyDescent="0.15">
      <c r="C97" s="545"/>
      <c r="D97" s="768"/>
      <c r="E97" s="734"/>
      <c r="F97" s="635"/>
      <c r="G97" s="636"/>
      <c r="H97" s="636"/>
      <c r="I97" s="636"/>
      <c r="J97" s="636"/>
      <c r="K97" s="636"/>
      <c r="L97" s="636"/>
      <c r="M97" s="636"/>
      <c r="N97" s="636"/>
      <c r="O97" s="636"/>
      <c r="P97" s="636"/>
      <c r="Q97" s="636"/>
      <c r="R97" s="636"/>
      <c r="S97" s="636"/>
      <c r="T97" s="636"/>
      <c r="U97" s="637"/>
      <c r="V97" s="531"/>
      <c r="W97" s="164"/>
      <c r="X97" s="164"/>
      <c r="Y97" s="164"/>
    </row>
    <row r="98" spans="1:56" ht="13.9" customHeight="1" x14ac:dyDescent="0.15">
      <c r="C98" s="545"/>
      <c r="D98" s="768"/>
      <c r="E98" s="734"/>
      <c r="F98" s="635"/>
      <c r="G98" s="636"/>
      <c r="H98" s="636"/>
      <c r="I98" s="636"/>
      <c r="J98" s="636"/>
      <c r="K98" s="636"/>
      <c r="L98" s="636"/>
      <c r="M98" s="636"/>
      <c r="N98" s="636"/>
      <c r="O98" s="636"/>
      <c r="P98" s="636"/>
      <c r="Q98" s="636"/>
      <c r="R98" s="636"/>
      <c r="S98" s="636"/>
      <c r="T98" s="636"/>
      <c r="U98" s="637"/>
      <c r="V98" s="531"/>
      <c r="W98" s="164"/>
      <c r="X98" s="164"/>
      <c r="Y98" s="164"/>
    </row>
    <row r="99" spans="1:56" ht="13.9" customHeight="1" x14ac:dyDescent="0.15">
      <c r="C99" s="545"/>
      <c r="D99" s="768"/>
      <c r="E99" s="734"/>
      <c r="F99" s="635"/>
      <c r="G99" s="636"/>
      <c r="H99" s="636"/>
      <c r="I99" s="636"/>
      <c r="J99" s="636"/>
      <c r="K99" s="636"/>
      <c r="L99" s="636"/>
      <c r="M99" s="636"/>
      <c r="N99" s="636"/>
      <c r="O99" s="636"/>
      <c r="P99" s="636"/>
      <c r="Q99" s="636"/>
      <c r="R99" s="636"/>
      <c r="S99" s="636"/>
      <c r="T99" s="636"/>
      <c r="U99" s="637"/>
      <c r="V99" s="531"/>
      <c r="W99" s="164"/>
      <c r="X99" s="164"/>
      <c r="Y99" s="164"/>
    </row>
    <row r="100" spans="1:56" ht="13.9" customHeight="1" x14ac:dyDescent="0.15">
      <c r="C100" s="545"/>
      <c r="D100" s="768"/>
      <c r="E100" s="734"/>
      <c r="F100" s="635"/>
      <c r="G100" s="636"/>
      <c r="H100" s="636"/>
      <c r="I100" s="636"/>
      <c r="J100" s="636"/>
      <c r="K100" s="636"/>
      <c r="L100" s="636"/>
      <c r="M100" s="636"/>
      <c r="N100" s="636"/>
      <c r="O100" s="636"/>
      <c r="P100" s="636"/>
      <c r="Q100" s="636"/>
      <c r="R100" s="636"/>
      <c r="S100" s="636"/>
      <c r="T100" s="636"/>
      <c r="U100" s="637"/>
      <c r="V100" s="531"/>
      <c r="W100" s="164"/>
      <c r="X100" s="164"/>
      <c r="Y100" s="164"/>
    </row>
    <row r="101" spans="1:56" ht="13.9" customHeight="1" x14ac:dyDescent="0.15">
      <c r="C101" s="545"/>
      <c r="D101" s="768"/>
      <c r="E101" s="734"/>
      <c r="F101" s="635"/>
      <c r="G101" s="636"/>
      <c r="H101" s="636"/>
      <c r="I101" s="636"/>
      <c r="J101" s="636"/>
      <c r="K101" s="636"/>
      <c r="L101" s="636"/>
      <c r="M101" s="636"/>
      <c r="N101" s="636"/>
      <c r="O101" s="636"/>
      <c r="P101" s="636"/>
      <c r="Q101" s="636"/>
      <c r="R101" s="636"/>
      <c r="S101" s="636"/>
      <c r="T101" s="636"/>
      <c r="U101" s="637"/>
      <c r="V101" s="626"/>
      <c r="W101" s="627"/>
      <c r="X101" s="627"/>
      <c r="Y101" s="627"/>
      <c r="Z101" s="627"/>
    </row>
    <row r="102" spans="1:56" ht="13.9" customHeight="1" x14ac:dyDescent="0.15">
      <c r="C102" s="545"/>
      <c r="D102" s="769"/>
      <c r="E102" s="735"/>
      <c r="F102" s="638"/>
      <c r="G102" s="639"/>
      <c r="H102" s="639"/>
      <c r="I102" s="639"/>
      <c r="J102" s="639"/>
      <c r="K102" s="639"/>
      <c r="L102" s="639"/>
      <c r="M102" s="639"/>
      <c r="N102" s="639"/>
      <c r="O102" s="639"/>
      <c r="P102" s="639"/>
      <c r="Q102" s="639"/>
      <c r="R102" s="639"/>
      <c r="S102" s="639"/>
      <c r="T102" s="639"/>
      <c r="U102" s="640"/>
      <c r="V102" s="531"/>
      <c r="W102" s="164"/>
      <c r="X102" s="164"/>
      <c r="Y102" s="164"/>
    </row>
    <row r="103" spans="1:56" ht="15" customHeight="1" x14ac:dyDescent="0.15">
      <c r="C103" s="764"/>
      <c r="D103" s="741" t="s">
        <v>48</v>
      </c>
      <c r="E103" s="632" t="s">
        <v>79</v>
      </c>
      <c r="F103" s="354" t="s">
        <v>80</v>
      </c>
      <c r="G103" s="503"/>
      <c r="H103" s="503"/>
      <c r="I103" s="35"/>
      <c r="J103" s="35"/>
      <c r="K103" s="35"/>
      <c r="L103" s="36"/>
      <c r="M103" s="36"/>
      <c r="N103" s="36"/>
      <c r="O103" s="37"/>
      <c r="P103" s="37"/>
      <c r="Q103" s="37"/>
      <c r="R103" s="37"/>
      <c r="S103" s="35"/>
      <c r="T103" s="340"/>
      <c r="U103" s="38"/>
      <c r="V103" s="532"/>
      <c r="W103" s="164"/>
      <c r="X103" s="164"/>
      <c r="Y103" s="164"/>
    </row>
    <row r="104" spans="1:56" ht="15" customHeight="1" x14ac:dyDescent="0.15">
      <c r="A104" s="27">
        <v>7</v>
      </c>
      <c r="C104" s="764"/>
      <c r="D104" s="742"/>
      <c r="E104" s="633"/>
      <c r="F104" s="178" t="s">
        <v>73</v>
      </c>
      <c r="G104" s="42"/>
      <c r="H104" s="42"/>
      <c r="I104" s="42"/>
      <c r="J104" s="42"/>
      <c r="K104" s="737">
        <f>+COUNTIF(別紙!G19:Z19,"&gt;0")</f>
        <v>8</v>
      </c>
      <c r="L104" s="737"/>
      <c r="M104" s="737"/>
      <c r="N104" s="192" t="s">
        <v>74</v>
      </c>
      <c r="O104" s="192"/>
      <c r="P104" s="504"/>
      <c r="Q104" s="758" t="s">
        <v>81</v>
      </c>
      <c r="R104" s="758"/>
      <c r="S104" s="758"/>
      <c r="T104" s="758"/>
      <c r="U104" s="759"/>
      <c r="V104" s="341"/>
      <c r="W104" s="341"/>
      <c r="X104" s="353"/>
      <c r="Y104" s="164"/>
      <c r="Z104" s="164"/>
      <c r="AA104" s="164"/>
      <c r="BC104" s="52"/>
      <c r="BD104" s="52"/>
    </row>
    <row r="105" spans="1:56" ht="18" customHeight="1" x14ac:dyDescent="0.15">
      <c r="A105" s="27">
        <v>8</v>
      </c>
      <c r="C105" s="764"/>
      <c r="D105" s="742"/>
      <c r="E105" s="633"/>
      <c r="F105" s="184" t="s">
        <v>76</v>
      </c>
      <c r="G105" s="191"/>
      <c r="H105" s="191"/>
      <c r="I105" s="191"/>
      <c r="J105" s="191"/>
      <c r="K105" s="738">
        <f>+別紙!AA19</f>
        <v>7580.7</v>
      </c>
      <c r="L105" s="738"/>
      <c r="M105" s="738"/>
      <c r="N105" s="738"/>
      <c r="O105" s="738"/>
      <c r="P105" s="511" t="s">
        <v>77</v>
      </c>
      <c r="Q105" s="760"/>
      <c r="R105" s="760"/>
      <c r="S105" s="760"/>
      <c r="T105" s="760"/>
      <c r="U105" s="761"/>
      <c r="V105" s="341"/>
      <c r="W105" s="341"/>
      <c r="X105" s="108"/>
      <c r="Y105" s="26"/>
      <c r="BC105" s="52"/>
      <c r="BD105" s="52"/>
    </row>
    <row r="106" spans="1:56" ht="13.9" customHeight="1" x14ac:dyDescent="0.15">
      <c r="C106" s="764"/>
      <c r="D106" s="742"/>
      <c r="E106" s="633"/>
      <c r="F106" s="384"/>
      <c r="G106" s="381"/>
      <c r="H106" s="381"/>
      <c r="I106" s="505"/>
      <c r="J106" s="505"/>
      <c r="K106" s="505"/>
      <c r="L106" s="505"/>
      <c r="M106" s="505"/>
      <c r="N106" s="505"/>
      <c r="O106" s="506"/>
      <c r="P106" s="507"/>
      <c r="Q106" s="507"/>
      <c r="R106" s="507"/>
      <c r="S106" s="508"/>
      <c r="T106" s="508"/>
      <c r="U106" s="509"/>
      <c r="V106" s="108"/>
    </row>
    <row r="107" spans="1:56" ht="18" hidden="1" customHeight="1" x14ac:dyDescent="0.15">
      <c r="A107" s="27">
        <v>9</v>
      </c>
      <c r="C107" s="764"/>
      <c r="D107" s="742"/>
      <c r="E107" s="633"/>
      <c r="F107" s="382"/>
      <c r="G107" s="535"/>
      <c r="H107" s="335"/>
      <c r="I107" s="335"/>
      <c r="J107" s="535"/>
      <c r="K107" s="335"/>
      <c r="L107" s="336"/>
      <c r="M107" s="535"/>
      <c r="N107" s="335"/>
      <c r="O107" s="337"/>
      <c r="P107" s="535"/>
      <c r="Q107" s="335"/>
      <c r="R107" s="337"/>
      <c r="S107" s="666"/>
      <c r="T107" s="666"/>
      <c r="U107" s="383"/>
      <c r="V107" s="365" t="str">
        <f>+IF($F$54="Ｄ－建設業",IF($T$29="○","←　（建設業の場合は行政区毎の排出量内訳も記入してください）",""),"")</f>
        <v/>
      </c>
      <c r="W107" s="532"/>
      <c r="X107" s="532"/>
      <c r="Y107" s="532"/>
    </row>
    <row r="108" spans="1:56" ht="15" customHeight="1" x14ac:dyDescent="0.15">
      <c r="C108" s="764"/>
      <c r="D108" s="742"/>
      <c r="E108" s="633"/>
      <c r="F108" s="178" t="s">
        <v>82</v>
      </c>
      <c r="G108" s="510"/>
      <c r="H108" s="510"/>
      <c r="I108" s="40"/>
      <c r="J108" s="40"/>
      <c r="K108" s="40"/>
      <c r="L108" s="41"/>
      <c r="M108" s="41"/>
      <c r="N108" s="41"/>
      <c r="O108" s="42"/>
      <c r="P108" s="42"/>
      <c r="Q108" s="42"/>
      <c r="R108" s="42"/>
      <c r="S108" s="40"/>
      <c r="T108" s="40"/>
      <c r="U108" s="43"/>
      <c r="V108" s="532"/>
      <c r="W108" s="532"/>
      <c r="X108" s="532"/>
      <c r="Y108" s="532"/>
    </row>
    <row r="109" spans="1:56" ht="13.9" customHeight="1" x14ac:dyDescent="0.15">
      <c r="C109" s="764"/>
      <c r="D109" s="742"/>
      <c r="E109" s="633"/>
      <c r="F109" s="635" t="s">
        <v>423</v>
      </c>
      <c r="G109" s="636"/>
      <c r="H109" s="636"/>
      <c r="I109" s="636"/>
      <c r="J109" s="636"/>
      <c r="K109" s="636"/>
      <c r="L109" s="636"/>
      <c r="M109" s="636"/>
      <c r="N109" s="636"/>
      <c r="O109" s="636"/>
      <c r="P109" s="636"/>
      <c r="Q109" s="636"/>
      <c r="R109" s="636"/>
      <c r="S109" s="636"/>
      <c r="T109" s="636"/>
      <c r="U109" s="637"/>
      <c r="V109" s="532"/>
      <c r="W109" s="164"/>
      <c r="X109" s="164"/>
      <c r="Y109" s="164"/>
    </row>
    <row r="110" spans="1:56" ht="13.9" customHeight="1" x14ac:dyDescent="0.15">
      <c r="C110" s="546"/>
      <c r="D110" s="742"/>
      <c r="E110" s="633"/>
      <c r="F110" s="635"/>
      <c r="G110" s="636"/>
      <c r="H110" s="636"/>
      <c r="I110" s="636"/>
      <c r="J110" s="636"/>
      <c r="K110" s="636"/>
      <c r="L110" s="636"/>
      <c r="M110" s="636"/>
      <c r="N110" s="636"/>
      <c r="O110" s="636"/>
      <c r="P110" s="636"/>
      <c r="Q110" s="636"/>
      <c r="R110" s="636"/>
      <c r="S110" s="636"/>
      <c r="T110" s="636"/>
      <c r="U110" s="637"/>
      <c r="V110" s="532"/>
      <c r="W110" s="164"/>
      <c r="X110" s="164"/>
      <c r="Y110" s="164"/>
    </row>
    <row r="111" spans="1:56" ht="13.9" customHeight="1" x14ac:dyDescent="0.15">
      <c r="C111" s="546"/>
      <c r="D111" s="742"/>
      <c r="E111" s="633"/>
      <c r="F111" s="635"/>
      <c r="G111" s="636"/>
      <c r="H111" s="636"/>
      <c r="I111" s="636"/>
      <c r="J111" s="636"/>
      <c r="K111" s="636"/>
      <c r="L111" s="636"/>
      <c r="M111" s="636"/>
      <c r="N111" s="636"/>
      <c r="O111" s="636"/>
      <c r="P111" s="636"/>
      <c r="Q111" s="636"/>
      <c r="R111" s="636"/>
      <c r="S111" s="636"/>
      <c r="T111" s="636"/>
      <c r="U111" s="637"/>
      <c r="V111" s="532"/>
      <c r="W111" s="164"/>
      <c r="X111" s="164"/>
      <c r="Y111" s="164"/>
    </row>
    <row r="112" spans="1:56" ht="13.9" customHeight="1" x14ac:dyDescent="0.15">
      <c r="C112" s="546"/>
      <c r="D112" s="742"/>
      <c r="E112" s="633"/>
      <c r="F112" s="635"/>
      <c r="G112" s="636"/>
      <c r="H112" s="636"/>
      <c r="I112" s="636"/>
      <c r="J112" s="636"/>
      <c r="K112" s="636"/>
      <c r="L112" s="636"/>
      <c r="M112" s="636"/>
      <c r="N112" s="636"/>
      <c r="O112" s="636"/>
      <c r="P112" s="636"/>
      <c r="Q112" s="636"/>
      <c r="R112" s="636"/>
      <c r="S112" s="636"/>
      <c r="T112" s="636"/>
      <c r="U112" s="637"/>
      <c r="V112" s="532"/>
      <c r="W112" s="164"/>
      <c r="X112" s="164"/>
      <c r="Y112" s="164"/>
    </row>
    <row r="113" spans="3:27" ht="13.9" customHeight="1" x14ac:dyDescent="0.15">
      <c r="C113" s="546"/>
      <c r="D113" s="742"/>
      <c r="E113" s="633"/>
      <c r="F113" s="635"/>
      <c r="G113" s="636"/>
      <c r="H113" s="636"/>
      <c r="I113" s="636"/>
      <c r="J113" s="636"/>
      <c r="K113" s="636"/>
      <c r="L113" s="636"/>
      <c r="M113" s="636"/>
      <c r="N113" s="636"/>
      <c r="O113" s="636"/>
      <c r="P113" s="636"/>
      <c r="Q113" s="636"/>
      <c r="R113" s="636"/>
      <c r="S113" s="636"/>
      <c r="T113" s="636"/>
      <c r="U113" s="637"/>
      <c r="V113" s="532"/>
      <c r="W113" s="164"/>
      <c r="X113" s="164"/>
      <c r="Y113" s="164"/>
    </row>
    <row r="114" spans="3:27" ht="13.9" customHeight="1" x14ac:dyDescent="0.15">
      <c r="C114" s="546"/>
      <c r="D114" s="742"/>
      <c r="E114" s="633"/>
      <c r="F114" s="635"/>
      <c r="G114" s="636"/>
      <c r="H114" s="636"/>
      <c r="I114" s="636"/>
      <c r="J114" s="636"/>
      <c r="K114" s="636"/>
      <c r="L114" s="636"/>
      <c r="M114" s="636"/>
      <c r="N114" s="636"/>
      <c r="O114" s="636"/>
      <c r="P114" s="636"/>
      <c r="Q114" s="636"/>
      <c r="R114" s="636"/>
      <c r="S114" s="636"/>
      <c r="T114" s="636"/>
      <c r="U114" s="637"/>
      <c r="V114" s="532"/>
      <c r="W114" s="164"/>
      <c r="X114" s="164"/>
      <c r="Y114" s="164"/>
    </row>
    <row r="115" spans="3:27" ht="13.9" customHeight="1" x14ac:dyDescent="0.15">
      <c r="C115" s="546"/>
      <c r="D115" s="742"/>
      <c r="E115" s="633"/>
      <c r="F115" s="635"/>
      <c r="G115" s="636"/>
      <c r="H115" s="636"/>
      <c r="I115" s="636"/>
      <c r="J115" s="636"/>
      <c r="K115" s="636"/>
      <c r="L115" s="636"/>
      <c r="M115" s="636"/>
      <c r="N115" s="636"/>
      <c r="O115" s="636"/>
      <c r="P115" s="636"/>
      <c r="Q115" s="636"/>
      <c r="R115" s="636"/>
      <c r="S115" s="636"/>
      <c r="T115" s="636"/>
      <c r="U115" s="637"/>
      <c r="V115" s="532"/>
      <c r="W115" s="164"/>
      <c r="X115" s="164"/>
      <c r="Y115" s="164"/>
    </row>
    <row r="116" spans="3:27" ht="13.9" customHeight="1" x14ac:dyDescent="0.15">
      <c r="C116" s="546"/>
      <c r="D116" s="742"/>
      <c r="E116" s="633"/>
      <c r="F116" s="635"/>
      <c r="G116" s="636"/>
      <c r="H116" s="636"/>
      <c r="I116" s="636"/>
      <c r="J116" s="636"/>
      <c r="K116" s="636"/>
      <c r="L116" s="636"/>
      <c r="M116" s="636"/>
      <c r="N116" s="636"/>
      <c r="O116" s="636"/>
      <c r="P116" s="636"/>
      <c r="Q116" s="636"/>
      <c r="R116" s="636"/>
      <c r="S116" s="636"/>
      <c r="T116" s="636"/>
      <c r="U116" s="637"/>
      <c r="V116" s="627"/>
      <c r="W116" s="627"/>
      <c r="X116" s="627"/>
      <c r="Y116" s="627"/>
      <c r="Z116" s="627"/>
    </row>
    <row r="117" spans="3:27" ht="13.9" customHeight="1" x14ac:dyDescent="0.15">
      <c r="C117" s="512"/>
      <c r="D117" s="743"/>
      <c r="E117" s="634"/>
      <c r="F117" s="638"/>
      <c r="G117" s="639"/>
      <c r="H117" s="639"/>
      <c r="I117" s="639"/>
      <c r="J117" s="639"/>
      <c r="K117" s="639"/>
      <c r="L117" s="639"/>
      <c r="M117" s="639"/>
      <c r="N117" s="639"/>
      <c r="O117" s="639"/>
      <c r="P117" s="639"/>
      <c r="Q117" s="639"/>
      <c r="R117" s="639"/>
      <c r="S117" s="639"/>
      <c r="T117" s="639"/>
      <c r="U117" s="640"/>
      <c r="V117" s="532"/>
      <c r="W117" s="164"/>
      <c r="X117" s="164"/>
      <c r="Y117" s="164"/>
    </row>
    <row r="118" spans="3:27" ht="15" customHeight="1" x14ac:dyDescent="0.15">
      <c r="C118" s="193" t="s">
        <v>83</v>
      </c>
      <c r="D118" s="513"/>
      <c r="E118" s="514"/>
      <c r="F118" s="515"/>
      <c r="G118" s="515"/>
      <c r="H118" s="515"/>
      <c r="I118" s="515"/>
      <c r="J118" s="515"/>
      <c r="K118" s="515"/>
      <c r="L118" s="515"/>
      <c r="M118" s="515"/>
      <c r="N118" s="515"/>
      <c r="O118" s="515"/>
      <c r="P118" s="515"/>
      <c r="Q118" s="515"/>
      <c r="R118" s="515"/>
      <c r="S118" s="515"/>
      <c r="T118" s="515"/>
      <c r="U118" s="516"/>
      <c r="V118" s="289"/>
      <c r="W118" s="164"/>
      <c r="X118" s="164"/>
      <c r="Y118" s="164"/>
    </row>
    <row r="119" spans="3:27" ht="15" customHeight="1" x14ac:dyDescent="0.15">
      <c r="C119" s="517"/>
      <c r="D119" s="629" t="s">
        <v>45</v>
      </c>
      <c r="E119" s="632" t="s">
        <v>71</v>
      </c>
      <c r="F119" s="273" t="s">
        <v>84</v>
      </c>
      <c r="G119" s="518"/>
      <c r="H119" s="518"/>
      <c r="I119" s="519"/>
      <c r="J119" s="519"/>
      <c r="K119" s="519"/>
      <c r="L119" s="519"/>
      <c r="M119" s="519"/>
      <c r="N119" s="519"/>
      <c r="O119" s="519"/>
      <c r="P119" s="519"/>
      <c r="Q119" s="519"/>
      <c r="R119" s="519"/>
      <c r="S119" s="519"/>
      <c r="T119" s="520"/>
      <c r="U119" s="521"/>
      <c r="V119" s="289"/>
      <c r="W119" s="164"/>
      <c r="X119" s="164"/>
      <c r="Y119" s="164"/>
    </row>
    <row r="120" spans="3:27" ht="13.9" customHeight="1" x14ac:dyDescent="0.15">
      <c r="C120" s="517"/>
      <c r="D120" s="630"/>
      <c r="E120" s="633"/>
      <c r="F120" s="635" t="s">
        <v>424</v>
      </c>
      <c r="G120" s="636"/>
      <c r="H120" s="636"/>
      <c r="I120" s="636"/>
      <c r="J120" s="636"/>
      <c r="K120" s="636"/>
      <c r="L120" s="636"/>
      <c r="M120" s="636"/>
      <c r="N120" s="636"/>
      <c r="O120" s="636"/>
      <c r="P120" s="636"/>
      <c r="Q120" s="636"/>
      <c r="R120" s="636"/>
      <c r="S120" s="636"/>
      <c r="T120" s="636"/>
      <c r="U120" s="637"/>
      <c r="V120" s="532"/>
      <c r="W120" s="164"/>
      <c r="X120" s="164"/>
      <c r="Y120" s="164"/>
    </row>
    <row r="121" spans="3:27" ht="13.9" customHeight="1" x14ac:dyDescent="0.15">
      <c r="C121" s="517"/>
      <c r="D121" s="630"/>
      <c r="E121" s="633"/>
      <c r="F121" s="635"/>
      <c r="G121" s="636"/>
      <c r="H121" s="636"/>
      <c r="I121" s="636"/>
      <c r="J121" s="636"/>
      <c r="K121" s="636"/>
      <c r="L121" s="636"/>
      <c r="M121" s="636"/>
      <c r="N121" s="636"/>
      <c r="O121" s="636"/>
      <c r="P121" s="636"/>
      <c r="Q121" s="636"/>
      <c r="R121" s="636"/>
      <c r="S121" s="636"/>
      <c r="T121" s="636"/>
      <c r="U121" s="637"/>
      <c r="V121" s="532"/>
      <c r="W121" s="164"/>
      <c r="X121" s="164"/>
      <c r="Y121" s="164"/>
    </row>
    <row r="122" spans="3:27" ht="13.9" customHeight="1" x14ac:dyDescent="0.15">
      <c r="C122" s="517"/>
      <c r="D122" s="630"/>
      <c r="E122" s="633"/>
      <c r="F122" s="635"/>
      <c r="G122" s="636"/>
      <c r="H122" s="636"/>
      <c r="I122" s="636"/>
      <c r="J122" s="636"/>
      <c r="K122" s="636"/>
      <c r="L122" s="636"/>
      <c r="M122" s="636"/>
      <c r="N122" s="636"/>
      <c r="O122" s="636"/>
      <c r="P122" s="636"/>
      <c r="Q122" s="636"/>
      <c r="R122" s="636"/>
      <c r="S122" s="636"/>
      <c r="T122" s="636"/>
      <c r="U122" s="637"/>
      <c r="V122" s="532"/>
      <c r="W122" s="164"/>
      <c r="X122" s="164"/>
      <c r="Y122" s="164"/>
    </row>
    <row r="123" spans="3:27" ht="13.9" customHeight="1" x14ac:dyDescent="0.15">
      <c r="C123" s="517"/>
      <c r="D123" s="630"/>
      <c r="E123" s="633"/>
      <c r="F123" s="635"/>
      <c r="G123" s="636"/>
      <c r="H123" s="636"/>
      <c r="I123" s="636"/>
      <c r="J123" s="636"/>
      <c r="K123" s="636"/>
      <c r="L123" s="636"/>
      <c r="M123" s="636"/>
      <c r="N123" s="636"/>
      <c r="O123" s="636"/>
      <c r="P123" s="636"/>
      <c r="Q123" s="636"/>
      <c r="R123" s="636"/>
      <c r="S123" s="636"/>
      <c r="T123" s="636"/>
      <c r="U123" s="637"/>
      <c r="V123" s="627"/>
      <c r="W123" s="627"/>
      <c r="X123" s="627"/>
      <c r="Y123" s="627"/>
      <c r="Z123" s="627"/>
      <c r="AA123" s="627"/>
    </row>
    <row r="124" spans="3:27" ht="13.9" customHeight="1" x14ac:dyDescent="0.15">
      <c r="C124" s="517"/>
      <c r="D124" s="631"/>
      <c r="E124" s="634"/>
      <c r="F124" s="638"/>
      <c r="G124" s="639"/>
      <c r="H124" s="639"/>
      <c r="I124" s="639"/>
      <c r="J124" s="639"/>
      <c r="K124" s="639"/>
      <c r="L124" s="639"/>
      <c r="M124" s="639"/>
      <c r="N124" s="639"/>
      <c r="O124" s="639"/>
      <c r="P124" s="639"/>
      <c r="Q124" s="639"/>
      <c r="R124" s="639"/>
      <c r="S124" s="639"/>
      <c r="T124" s="639"/>
      <c r="U124" s="640"/>
      <c r="V124" s="532"/>
      <c r="W124" s="164"/>
      <c r="X124" s="164"/>
      <c r="Y124" s="164"/>
    </row>
    <row r="125" spans="3:27" ht="15" customHeight="1" x14ac:dyDescent="0.15">
      <c r="C125" s="522"/>
      <c r="D125" s="629" t="s">
        <v>48</v>
      </c>
      <c r="E125" s="632" t="s">
        <v>79</v>
      </c>
      <c r="F125" s="269" t="s">
        <v>85</v>
      </c>
      <c r="G125" s="273"/>
      <c r="H125" s="273"/>
      <c r="I125" s="287"/>
      <c r="J125" s="287"/>
      <c r="K125" s="287"/>
      <c r="L125" s="287"/>
      <c r="M125" s="287"/>
      <c r="N125" s="287"/>
      <c r="O125" s="287"/>
      <c r="P125" s="287"/>
      <c r="Q125" s="287"/>
      <c r="R125" s="287"/>
      <c r="S125" s="287"/>
      <c r="T125" s="345"/>
      <c r="U125" s="360"/>
      <c r="V125" s="532"/>
      <c r="W125" s="164"/>
      <c r="X125" s="164"/>
      <c r="Y125" s="164"/>
    </row>
    <row r="126" spans="3:27" ht="13.9" customHeight="1" x14ac:dyDescent="0.15">
      <c r="C126" s="522"/>
      <c r="D126" s="630"/>
      <c r="E126" s="633"/>
      <c r="F126" s="635" t="s">
        <v>425</v>
      </c>
      <c r="G126" s="636"/>
      <c r="H126" s="636"/>
      <c r="I126" s="636"/>
      <c r="J126" s="636"/>
      <c r="K126" s="636"/>
      <c r="L126" s="636"/>
      <c r="M126" s="636"/>
      <c r="N126" s="636"/>
      <c r="O126" s="636"/>
      <c r="P126" s="636"/>
      <c r="Q126" s="636"/>
      <c r="R126" s="636"/>
      <c r="S126" s="636"/>
      <c r="T126" s="636"/>
      <c r="U126" s="637"/>
      <c r="V126" s="532"/>
      <c r="W126" s="164"/>
      <c r="X126" s="164"/>
      <c r="Y126" s="164"/>
    </row>
    <row r="127" spans="3:27" ht="13.9" customHeight="1" x14ac:dyDescent="0.15">
      <c r="C127" s="517"/>
      <c r="D127" s="630"/>
      <c r="E127" s="633"/>
      <c r="F127" s="635"/>
      <c r="G127" s="636"/>
      <c r="H127" s="636"/>
      <c r="I127" s="636"/>
      <c r="J127" s="636"/>
      <c r="K127" s="636"/>
      <c r="L127" s="636"/>
      <c r="M127" s="636"/>
      <c r="N127" s="636"/>
      <c r="O127" s="636"/>
      <c r="P127" s="636"/>
      <c r="Q127" s="636"/>
      <c r="R127" s="636"/>
      <c r="S127" s="636"/>
      <c r="T127" s="636"/>
      <c r="U127" s="637"/>
      <c r="V127" s="532"/>
      <c r="W127" s="164"/>
      <c r="X127" s="164"/>
      <c r="Y127" s="164"/>
    </row>
    <row r="128" spans="3:27" ht="13.9" customHeight="1" x14ac:dyDescent="0.15">
      <c r="C128" s="522"/>
      <c r="D128" s="630"/>
      <c r="E128" s="633"/>
      <c r="F128" s="635"/>
      <c r="G128" s="636"/>
      <c r="H128" s="636"/>
      <c r="I128" s="636"/>
      <c r="J128" s="636"/>
      <c r="K128" s="636"/>
      <c r="L128" s="636"/>
      <c r="M128" s="636"/>
      <c r="N128" s="636"/>
      <c r="O128" s="636"/>
      <c r="P128" s="636"/>
      <c r="Q128" s="636"/>
      <c r="R128" s="636"/>
      <c r="S128" s="636"/>
      <c r="T128" s="636"/>
      <c r="U128" s="637"/>
      <c r="V128" s="532"/>
      <c r="W128" s="164"/>
      <c r="X128" s="164"/>
      <c r="Y128" s="164"/>
    </row>
    <row r="129" spans="3:56" ht="13.9" customHeight="1" x14ac:dyDescent="0.15">
      <c r="C129" s="522"/>
      <c r="D129" s="630"/>
      <c r="E129" s="633"/>
      <c r="F129" s="635"/>
      <c r="G129" s="636"/>
      <c r="H129" s="636"/>
      <c r="I129" s="636"/>
      <c r="J129" s="636"/>
      <c r="K129" s="636"/>
      <c r="L129" s="636"/>
      <c r="M129" s="636"/>
      <c r="N129" s="636"/>
      <c r="O129" s="636"/>
      <c r="P129" s="636"/>
      <c r="Q129" s="636"/>
      <c r="R129" s="636"/>
      <c r="S129" s="636"/>
      <c r="T129" s="636"/>
      <c r="U129" s="637"/>
      <c r="V129" s="627"/>
      <c r="W129" s="627"/>
      <c r="X129" s="627"/>
      <c r="Y129" s="627"/>
      <c r="Z129" s="627"/>
      <c r="AA129" s="627"/>
    </row>
    <row r="130" spans="3:56" ht="13.9" customHeight="1" x14ac:dyDescent="0.15">
      <c r="C130" s="523"/>
      <c r="D130" s="631"/>
      <c r="E130" s="634"/>
      <c r="F130" s="638"/>
      <c r="G130" s="639"/>
      <c r="H130" s="639"/>
      <c r="I130" s="639"/>
      <c r="J130" s="639"/>
      <c r="K130" s="639"/>
      <c r="L130" s="639"/>
      <c r="M130" s="639"/>
      <c r="N130" s="639"/>
      <c r="O130" s="639"/>
      <c r="P130" s="639"/>
      <c r="Q130" s="639"/>
      <c r="R130" s="639"/>
      <c r="S130" s="639"/>
      <c r="T130" s="639"/>
      <c r="U130" s="640"/>
      <c r="V130" s="532"/>
      <c r="W130" s="164"/>
      <c r="X130" s="164"/>
      <c r="Y130" s="164"/>
    </row>
    <row r="131" spans="3:56" ht="13.9" customHeight="1" x14ac:dyDescent="0.15">
      <c r="C131" s="622" t="s">
        <v>86</v>
      </c>
      <c r="D131" s="622"/>
      <c r="E131" s="622"/>
      <c r="F131" s="622"/>
      <c r="G131" s="622"/>
      <c r="H131" s="622"/>
      <c r="I131" s="622"/>
      <c r="J131" s="622"/>
      <c r="K131" s="622"/>
      <c r="L131" s="622"/>
      <c r="M131" s="622"/>
      <c r="N131" s="622"/>
      <c r="O131" s="622"/>
      <c r="P131" s="622"/>
      <c r="Q131" s="622"/>
      <c r="R131" s="622"/>
      <c r="S131" s="622"/>
      <c r="T131" s="622"/>
      <c r="U131" s="622"/>
      <c r="V131" s="532"/>
      <c r="W131" s="164"/>
      <c r="X131" s="164"/>
      <c r="Y131" s="164"/>
    </row>
    <row r="132" spans="3:56" ht="15" customHeight="1" x14ac:dyDescent="0.15">
      <c r="C132" s="193" t="s">
        <v>87</v>
      </c>
      <c r="D132" s="194"/>
      <c r="E132" s="195"/>
      <c r="F132" s="533"/>
      <c r="G132" s="533"/>
      <c r="H132" s="533"/>
      <c r="I132" s="533"/>
      <c r="J132" s="533"/>
      <c r="K132" s="533"/>
      <c r="L132" s="533"/>
      <c r="M132" s="533"/>
      <c r="N132" s="533"/>
      <c r="O132" s="533"/>
      <c r="P132" s="533"/>
      <c r="Q132" s="533"/>
      <c r="R132" s="533"/>
      <c r="S132" s="533"/>
      <c r="T132" s="533"/>
      <c r="U132" s="291"/>
      <c r="V132" s="282"/>
      <c r="W132" s="164"/>
      <c r="X132" s="164"/>
      <c r="Y132" s="164"/>
    </row>
    <row r="133" spans="3:56" ht="15" customHeight="1" x14ac:dyDescent="0.15">
      <c r="C133" s="196"/>
      <c r="D133" s="629" t="s">
        <v>45</v>
      </c>
      <c r="E133" s="643" t="s">
        <v>71</v>
      </c>
      <c r="F133" s="37" t="s">
        <v>72</v>
      </c>
      <c r="G133" s="37"/>
      <c r="H133" s="37"/>
      <c r="I133" s="35"/>
      <c r="J133" s="35"/>
      <c r="K133" s="35"/>
      <c r="L133" s="36"/>
      <c r="M133" s="36"/>
      <c r="N133" s="36"/>
      <c r="O133" s="37"/>
      <c r="P133" s="37"/>
      <c r="Q133" s="37"/>
      <c r="R133" s="37"/>
      <c r="S133" s="35"/>
      <c r="T133" s="35"/>
      <c r="U133" s="38"/>
      <c r="V133" s="531"/>
      <c r="W133" s="353"/>
      <c r="X133" s="353"/>
      <c r="Y133" s="353"/>
      <c r="Z133" s="361"/>
    </row>
    <row r="134" spans="3:56" ht="30" customHeight="1" x14ac:dyDescent="0.15">
      <c r="C134" s="196"/>
      <c r="D134" s="630"/>
      <c r="E134" s="644"/>
      <c r="F134" s="649" t="s">
        <v>88</v>
      </c>
      <c r="G134" s="650"/>
      <c r="H134" s="650"/>
      <c r="I134" s="650"/>
      <c r="J134" s="650"/>
      <c r="K134" s="628" t="str">
        <f>+別紙!AA10</f>
        <v>0</v>
      </c>
      <c r="L134" s="628"/>
      <c r="M134" s="628"/>
      <c r="N134" s="628"/>
      <c r="O134" s="628"/>
      <c r="P134" s="197" t="s">
        <v>77</v>
      </c>
      <c r="Q134" s="662" t="s">
        <v>89</v>
      </c>
      <c r="R134" s="662"/>
      <c r="S134" s="662"/>
      <c r="T134" s="662"/>
      <c r="U134" s="663"/>
      <c r="V134" s="362"/>
      <c r="W134" s="341"/>
      <c r="X134" s="532"/>
      <c r="Y134" s="353"/>
      <c r="Z134" s="353"/>
      <c r="AA134" s="164"/>
      <c r="BC134" s="52"/>
      <c r="BD134" s="52"/>
    </row>
    <row r="135" spans="3:56" ht="13.9" customHeight="1" x14ac:dyDescent="0.15">
      <c r="C135" s="196"/>
      <c r="D135" s="630"/>
      <c r="E135" s="644"/>
      <c r="F135" s="178" t="s">
        <v>78</v>
      </c>
      <c r="G135" s="42"/>
      <c r="H135" s="42"/>
      <c r="I135" s="287"/>
      <c r="J135" s="287"/>
      <c r="K135" s="287"/>
      <c r="L135" s="287"/>
      <c r="M135" s="287"/>
      <c r="N135" s="287"/>
      <c r="O135" s="287"/>
      <c r="P135" s="287"/>
      <c r="Q135" s="287"/>
      <c r="R135" s="287"/>
      <c r="S135" s="287"/>
      <c r="T135" s="345"/>
      <c r="U135" s="288"/>
      <c r="V135" s="532"/>
      <c r="W135" s="353"/>
      <c r="X135" s="353"/>
      <c r="Y135" s="353"/>
      <c r="Z135" s="361"/>
    </row>
    <row r="136" spans="3:56" ht="13.9" customHeight="1" x14ac:dyDescent="0.15">
      <c r="C136" s="196"/>
      <c r="D136" s="630"/>
      <c r="E136" s="644"/>
      <c r="F136" s="635" t="s">
        <v>426</v>
      </c>
      <c r="G136" s="636"/>
      <c r="H136" s="636"/>
      <c r="I136" s="636"/>
      <c r="J136" s="636"/>
      <c r="K136" s="636"/>
      <c r="L136" s="636"/>
      <c r="M136" s="636"/>
      <c r="N136" s="636"/>
      <c r="O136" s="636"/>
      <c r="P136" s="636"/>
      <c r="Q136" s="636"/>
      <c r="R136" s="636"/>
      <c r="S136" s="636"/>
      <c r="T136" s="636"/>
      <c r="U136" s="637"/>
      <c r="V136" s="531"/>
      <c r="W136" s="353"/>
      <c r="X136" s="353"/>
      <c r="Y136" s="353"/>
      <c r="Z136" s="361"/>
    </row>
    <row r="137" spans="3:56" ht="13.9" customHeight="1" x14ac:dyDescent="0.15">
      <c r="C137" s="196"/>
      <c r="D137" s="630"/>
      <c r="E137" s="644"/>
      <c r="F137" s="635"/>
      <c r="G137" s="636"/>
      <c r="H137" s="636"/>
      <c r="I137" s="636"/>
      <c r="J137" s="636"/>
      <c r="K137" s="636"/>
      <c r="L137" s="636"/>
      <c r="M137" s="636"/>
      <c r="N137" s="636"/>
      <c r="O137" s="636"/>
      <c r="P137" s="636"/>
      <c r="Q137" s="636"/>
      <c r="R137" s="636"/>
      <c r="S137" s="636"/>
      <c r="T137" s="636"/>
      <c r="U137" s="637"/>
      <c r="V137" s="531"/>
      <c r="W137" s="353"/>
      <c r="X137" s="353"/>
      <c r="Y137" s="353"/>
      <c r="Z137" s="361"/>
    </row>
    <row r="138" spans="3:56" ht="13.9" customHeight="1" x14ac:dyDescent="0.15">
      <c r="C138" s="196"/>
      <c r="D138" s="630"/>
      <c r="E138" s="644"/>
      <c r="F138" s="635"/>
      <c r="G138" s="636"/>
      <c r="H138" s="636"/>
      <c r="I138" s="636"/>
      <c r="J138" s="636"/>
      <c r="K138" s="636"/>
      <c r="L138" s="636"/>
      <c r="M138" s="636"/>
      <c r="N138" s="636"/>
      <c r="O138" s="636"/>
      <c r="P138" s="636"/>
      <c r="Q138" s="636"/>
      <c r="R138" s="636"/>
      <c r="S138" s="636"/>
      <c r="T138" s="636"/>
      <c r="U138" s="637"/>
      <c r="V138" s="531"/>
      <c r="W138" s="353"/>
      <c r="X138" s="353"/>
      <c r="Y138" s="353"/>
      <c r="Z138" s="361"/>
    </row>
    <row r="139" spans="3:56" ht="13.9" customHeight="1" x14ac:dyDescent="0.15">
      <c r="C139" s="196"/>
      <c r="D139" s="630"/>
      <c r="E139" s="644"/>
      <c r="F139" s="635"/>
      <c r="G139" s="636"/>
      <c r="H139" s="636"/>
      <c r="I139" s="636"/>
      <c r="J139" s="636"/>
      <c r="K139" s="636"/>
      <c r="L139" s="636"/>
      <c r="M139" s="636"/>
      <c r="N139" s="636"/>
      <c r="O139" s="636"/>
      <c r="P139" s="636"/>
      <c r="Q139" s="636"/>
      <c r="R139" s="636"/>
      <c r="S139" s="636"/>
      <c r="T139" s="636"/>
      <c r="U139" s="637"/>
      <c r="V139" s="531"/>
      <c r="W139" s="353"/>
      <c r="X139" s="353"/>
      <c r="Y139" s="353"/>
      <c r="Z139" s="361"/>
    </row>
    <row r="140" spans="3:56" ht="13.9" customHeight="1" x14ac:dyDescent="0.15">
      <c r="C140" s="196"/>
      <c r="D140" s="630"/>
      <c r="E140" s="644"/>
      <c r="F140" s="635"/>
      <c r="G140" s="636"/>
      <c r="H140" s="636"/>
      <c r="I140" s="636"/>
      <c r="J140" s="636"/>
      <c r="K140" s="636"/>
      <c r="L140" s="636"/>
      <c r="M140" s="636"/>
      <c r="N140" s="636"/>
      <c r="O140" s="636"/>
      <c r="P140" s="636"/>
      <c r="Q140" s="636"/>
      <c r="R140" s="636"/>
      <c r="S140" s="636"/>
      <c r="T140" s="636"/>
      <c r="U140" s="637"/>
      <c r="V140" s="531"/>
      <c r="W140" s="353"/>
      <c r="X140" s="353"/>
      <c r="Y140" s="353"/>
      <c r="Z140" s="361"/>
    </row>
    <row r="141" spans="3:56" ht="13.9" customHeight="1" x14ac:dyDescent="0.15">
      <c r="C141" s="196"/>
      <c r="D141" s="630"/>
      <c r="E141" s="644"/>
      <c r="F141" s="635"/>
      <c r="G141" s="636"/>
      <c r="H141" s="636"/>
      <c r="I141" s="636"/>
      <c r="J141" s="636"/>
      <c r="K141" s="636"/>
      <c r="L141" s="636"/>
      <c r="M141" s="636"/>
      <c r="N141" s="636"/>
      <c r="O141" s="636"/>
      <c r="P141" s="636"/>
      <c r="Q141" s="636"/>
      <c r="R141" s="636"/>
      <c r="S141" s="636"/>
      <c r="T141" s="636"/>
      <c r="U141" s="637"/>
      <c r="V141" s="531"/>
      <c r="W141" s="353"/>
      <c r="X141" s="353"/>
      <c r="Y141" s="353"/>
      <c r="Z141" s="361"/>
    </row>
    <row r="142" spans="3:56" ht="13.9" customHeight="1" x14ac:dyDescent="0.15">
      <c r="C142" s="196"/>
      <c r="D142" s="630"/>
      <c r="E142" s="644"/>
      <c r="F142" s="635"/>
      <c r="G142" s="636"/>
      <c r="H142" s="636"/>
      <c r="I142" s="636"/>
      <c r="J142" s="636"/>
      <c r="K142" s="636"/>
      <c r="L142" s="636"/>
      <c r="M142" s="636"/>
      <c r="N142" s="636"/>
      <c r="O142" s="636"/>
      <c r="P142" s="636"/>
      <c r="Q142" s="636"/>
      <c r="R142" s="636"/>
      <c r="S142" s="636"/>
      <c r="T142" s="636"/>
      <c r="U142" s="637"/>
      <c r="V142" s="626"/>
      <c r="W142" s="627"/>
      <c r="X142" s="627"/>
      <c r="Y142" s="627"/>
      <c r="Z142" s="627"/>
    </row>
    <row r="143" spans="3:56" ht="13.9" customHeight="1" x14ac:dyDescent="0.15">
      <c r="C143" s="196"/>
      <c r="D143" s="631"/>
      <c r="E143" s="645"/>
      <c r="F143" s="638"/>
      <c r="G143" s="639"/>
      <c r="H143" s="639"/>
      <c r="I143" s="639"/>
      <c r="J143" s="639"/>
      <c r="K143" s="639"/>
      <c r="L143" s="639"/>
      <c r="M143" s="639"/>
      <c r="N143" s="639"/>
      <c r="O143" s="639"/>
      <c r="P143" s="639"/>
      <c r="Q143" s="639"/>
      <c r="R143" s="639"/>
      <c r="S143" s="639"/>
      <c r="T143" s="639"/>
      <c r="U143" s="640"/>
      <c r="V143" s="531"/>
      <c r="W143" s="353"/>
      <c r="X143" s="353"/>
      <c r="Y143" s="353"/>
      <c r="Z143" s="361"/>
    </row>
    <row r="144" spans="3:56" ht="15" customHeight="1" x14ac:dyDescent="0.15">
      <c r="C144" s="196"/>
      <c r="D144" s="629" t="s">
        <v>48</v>
      </c>
      <c r="E144" s="632" t="s">
        <v>79</v>
      </c>
      <c r="F144" s="354" t="s">
        <v>80</v>
      </c>
      <c r="G144" s="37"/>
      <c r="H144" s="37"/>
      <c r="I144" s="35"/>
      <c r="J144" s="35"/>
      <c r="K144" s="35"/>
      <c r="L144" s="36"/>
      <c r="M144" s="36"/>
      <c r="N144" s="36"/>
      <c r="O144" s="37"/>
      <c r="P144" s="37"/>
      <c r="Q144" s="37"/>
      <c r="R144" s="37"/>
      <c r="S144" s="35"/>
      <c r="T144" s="35"/>
      <c r="U144" s="38"/>
      <c r="V144" s="531"/>
      <c r="W144" s="353"/>
      <c r="X144" s="353"/>
      <c r="Y144" s="353"/>
      <c r="Z144" s="361"/>
    </row>
    <row r="145" spans="3:56" ht="30" customHeight="1" x14ac:dyDescent="0.15">
      <c r="C145" s="196"/>
      <c r="D145" s="630"/>
      <c r="E145" s="633"/>
      <c r="F145" s="649" t="s">
        <v>90</v>
      </c>
      <c r="G145" s="650"/>
      <c r="H145" s="650"/>
      <c r="I145" s="650"/>
      <c r="J145" s="650"/>
      <c r="K145" s="628">
        <f>+別紙!AA21+別紙!AA28</f>
        <v>0</v>
      </c>
      <c r="L145" s="628"/>
      <c r="M145" s="628"/>
      <c r="N145" s="628"/>
      <c r="O145" s="628"/>
      <c r="P145" s="191" t="s">
        <v>77</v>
      </c>
      <c r="Q145" s="662" t="s">
        <v>91</v>
      </c>
      <c r="R145" s="662"/>
      <c r="S145" s="662"/>
      <c r="T145" s="662"/>
      <c r="U145" s="663"/>
      <c r="V145" s="362"/>
      <c r="W145" s="341"/>
      <c r="X145" s="532"/>
      <c r="Y145" s="353"/>
      <c r="Z145" s="353"/>
      <c r="AA145" s="164"/>
      <c r="BC145" s="52"/>
      <c r="BD145" s="52"/>
    </row>
    <row r="146" spans="3:56" ht="13.9" customHeight="1" x14ac:dyDescent="0.15">
      <c r="C146" s="196"/>
      <c r="D146" s="630"/>
      <c r="E146" s="633"/>
      <c r="F146" s="178" t="s">
        <v>82</v>
      </c>
      <c r="G146" s="42"/>
      <c r="H146" s="42"/>
      <c r="I146" s="40"/>
      <c r="J146" s="40"/>
      <c r="K146" s="40"/>
      <c r="L146" s="41"/>
      <c r="M146" s="41"/>
      <c r="N146" s="41"/>
      <c r="O146" s="42"/>
      <c r="P146" s="42"/>
      <c r="Q146" s="42"/>
      <c r="R146" s="42"/>
      <c r="S146" s="40"/>
      <c r="T146" s="340"/>
      <c r="U146" s="43"/>
      <c r="V146" s="532"/>
      <c r="W146" s="164"/>
      <c r="X146" s="164"/>
      <c r="Y146" s="164"/>
    </row>
    <row r="147" spans="3:56" ht="13.9" customHeight="1" x14ac:dyDescent="0.15">
      <c r="C147" s="196"/>
      <c r="D147" s="630"/>
      <c r="E147" s="633"/>
      <c r="F147" s="635" t="s">
        <v>426</v>
      </c>
      <c r="G147" s="636"/>
      <c r="H147" s="636"/>
      <c r="I147" s="636"/>
      <c r="J147" s="636"/>
      <c r="K147" s="636"/>
      <c r="L147" s="636"/>
      <c r="M147" s="636"/>
      <c r="N147" s="636"/>
      <c r="O147" s="636"/>
      <c r="P147" s="636"/>
      <c r="Q147" s="636"/>
      <c r="R147" s="636"/>
      <c r="S147" s="636"/>
      <c r="T147" s="636"/>
      <c r="U147" s="637"/>
      <c r="V147" s="531"/>
      <c r="W147" s="164"/>
      <c r="X147" s="164"/>
      <c r="Y147" s="164"/>
    </row>
    <row r="148" spans="3:56" ht="13.9" customHeight="1" x14ac:dyDescent="0.15">
      <c r="C148" s="196"/>
      <c r="D148" s="630"/>
      <c r="E148" s="633"/>
      <c r="F148" s="635"/>
      <c r="G148" s="636"/>
      <c r="H148" s="636"/>
      <c r="I148" s="636"/>
      <c r="J148" s="636"/>
      <c r="K148" s="636"/>
      <c r="L148" s="636"/>
      <c r="M148" s="636"/>
      <c r="N148" s="636"/>
      <c r="O148" s="636"/>
      <c r="P148" s="636"/>
      <c r="Q148" s="636"/>
      <c r="R148" s="636"/>
      <c r="S148" s="636"/>
      <c r="T148" s="636"/>
      <c r="U148" s="637"/>
      <c r="V148" s="531"/>
      <c r="W148" s="164"/>
      <c r="X148" s="164"/>
      <c r="Y148" s="164"/>
    </row>
    <row r="149" spans="3:56" ht="13.9" customHeight="1" x14ac:dyDescent="0.15">
      <c r="C149" s="196"/>
      <c r="D149" s="630"/>
      <c r="E149" s="633"/>
      <c r="F149" s="635"/>
      <c r="G149" s="636"/>
      <c r="H149" s="636"/>
      <c r="I149" s="636"/>
      <c r="J149" s="636"/>
      <c r="K149" s="636"/>
      <c r="L149" s="636"/>
      <c r="M149" s="636"/>
      <c r="N149" s="636"/>
      <c r="O149" s="636"/>
      <c r="P149" s="636"/>
      <c r="Q149" s="636"/>
      <c r="R149" s="636"/>
      <c r="S149" s="636"/>
      <c r="T149" s="636"/>
      <c r="U149" s="637"/>
      <c r="V149" s="531"/>
      <c r="W149" s="164"/>
      <c r="X149" s="164"/>
      <c r="Y149" s="164"/>
    </row>
    <row r="150" spans="3:56" ht="13.9" customHeight="1" x14ac:dyDescent="0.15">
      <c r="C150" s="196"/>
      <c r="D150" s="630"/>
      <c r="E150" s="633"/>
      <c r="F150" s="635"/>
      <c r="G150" s="636"/>
      <c r="H150" s="636"/>
      <c r="I150" s="636"/>
      <c r="J150" s="636"/>
      <c r="K150" s="636"/>
      <c r="L150" s="636"/>
      <c r="M150" s="636"/>
      <c r="N150" s="636"/>
      <c r="O150" s="636"/>
      <c r="P150" s="636"/>
      <c r="Q150" s="636"/>
      <c r="R150" s="636"/>
      <c r="S150" s="636"/>
      <c r="T150" s="636"/>
      <c r="U150" s="637"/>
      <c r="V150" s="531"/>
      <c r="W150" s="164"/>
      <c r="X150" s="164"/>
      <c r="Y150" s="164"/>
    </row>
    <row r="151" spans="3:56" ht="13.9" customHeight="1" x14ac:dyDescent="0.15">
      <c r="C151" s="196"/>
      <c r="D151" s="630"/>
      <c r="E151" s="633"/>
      <c r="F151" s="635"/>
      <c r="G151" s="636"/>
      <c r="H151" s="636"/>
      <c r="I151" s="636"/>
      <c r="J151" s="636"/>
      <c r="K151" s="636"/>
      <c r="L151" s="636"/>
      <c r="M151" s="636"/>
      <c r="N151" s="636"/>
      <c r="O151" s="636"/>
      <c r="P151" s="636"/>
      <c r="Q151" s="636"/>
      <c r="R151" s="636"/>
      <c r="S151" s="636"/>
      <c r="T151" s="636"/>
      <c r="U151" s="637"/>
      <c r="V151" s="531"/>
      <c r="W151" s="164"/>
      <c r="X151" s="164"/>
      <c r="Y151" s="164"/>
    </row>
    <row r="152" spans="3:56" ht="13.9" customHeight="1" x14ac:dyDescent="0.15">
      <c r="C152" s="196"/>
      <c r="D152" s="630"/>
      <c r="E152" s="633"/>
      <c r="F152" s="635"/>
      <c r="G152" s="636"/>
      <c r="H152" s="636"/>
      <c r="I152" s="636"/>
      <c r="J152" s="636"/>
      <c r="K152" s="636"/>
      <c r="L152" s="636"/>
      <c r="M152" s="636"/>
      <c r="N152" s="636"/>
      <c r="O152" s="636"/>
      <c r="P152" s="636"/>
      <c r="Q152" s="636"/>
      <c r="R152" s="636"/>
      <c r="S152" s="636"/>
      <c r="T152" s="636"/>
      <c r="U152" s="637"/>
      <c r="V152" s="531"/>
      <c r="W152" s="164"/>
      <c r="X152" s="164"/>
      <c r="Y152" s="164"/>
    </row>
    <row r="153" spans="3:56" ht="13.9" customHeight="1" x14ac:dyDescent="0.15">
      <c r="C153" s="196"/>
      <c r="D153" s="630"/>
      <c r="E153" s="633"/>
      <c r="F153" s="635"/>
      <c r="G153" s="636"/>
      <c r="H153" s="636"/>
      <c r="I153" s="636"/>
      <c r="J153" s="636"/>
      <c r="K153" s="636"/>
      <c r="L153" s="636"/>
      <c r="M153" s="636"/>
      <c r="N153" s="636"/>
      <c r="O153" s="636"/>
      <c r="P153" s="636"/>
      <c r="Q153" s="636"/>
      <c r="R153" s="636"/>
      <c r="S153" s="636"/>
      <c r="T153" s="636"/>
      <c r="U153" s="637"/>
      <c r="V153" s="626"/>
      <c r="W153" s="627"/>
      <c r="X153" s="627"/>
      <c r="Y153" s="627"/>
      <c r="Z153" s="627"/>
      <c r="AA153" s="627"/>
    </row>
    <row r="154" spans="3:56" ht="13.9" customHeight="1" x14ac:dyDescent="0.15">
      <c r="C154" s="198"/>
      <c r="D154" s="631"/>
      <c r="E154" s="634"/>
      <c r="F154" s="638"/>
      <c r="G154" s="639"/>
      <c r="H154" s="639"/>
      <c r="I154" s="639"/>
      <c r="J154" s="639"/>
      <c r="K154" s="639"/>
      <c r="L154" s="639"/>
      <c r="M154" s="639"/>
      <c r="N154" s="639"/>
      <c r="O154" s="639"/>
      <c r="P154" s="639"/>
      <c r="Q154" s="639"/>
      <c r="R154" s="639"/>
      <c r="S154" s="639"/>
      <c r="T154" s="639"/>
      <c r="U154" s="640"/>
      <c r="V154" s="531"/>
      <c r="W154" s="164"/>
      <c r="X154" s="164"/>
      <c r="Y154" s="164"/>
    </row>
    <row r="155" spans="3:56" ht="15" customHeight="1" x14ac:dyDescent="0.15">
      <c r="C155" s="193" t="s">
        <v>92</v>
      </c>
      <c r="D155" s="194"/>
      <c r="E155" s="391"/>
      <c r="F155" s="533"/>
      <c r="G155" s="533"/>
      <c r="H155" s="533"/>
      <c r="I155" s="533"/>
      <c r="J155" s="533"/>
      <c r="K155" s="533"/>
      <c r="L155" s="533"/>
      <c r="M155" s="533"/>
      <c r="N155" s="533"/>
      <c r="O155" s="533"/>
      <c r="P155" s="533"/>
      <c r="Q155" s="533"/>
      <c r="R155" s="533"/>
      <c r="S155" s="533"/>
      <c r="T155" s="533"/>
      <c r="U155" s="291"/>
      <c r="V155" s="531"/>
      <c r="W155" s="164"/>
      <c r="X155" s="164"/>
      <c r="Y155" s="164"/>
    </row>
    <row r="156" spans="3:56" ht="15" customHeight="1" x14ac:dyDescent="0.15">
      <c r="C156" s="196"/>
      <c r="D156" s="629" t="s">
        <v>45</v>
      </c>
      <c r="E156" s="632" t="s">
        <v>71</v>
      </c>
      <c r="F156" s="37" t="s">
        <v>72</v>
      </c>
      <c r="G156" s="37"/>
      <c r="H156" s="37"/>
      <c r="I156" s="35"/>
      <c r="J156" s="35"/>
      <c r="K156" s="35"/>
      <c r="L156" s="36"/>
      <c r="M156" s="36"/>
      <c r="N156" s="36"/>
      <c r="O156" s="37"/>
      <c r="P156" s="37"/>
      <c r="Q156" s="37"/>
      <c r="R156" s="37"/>
      <c r="S156" s="35"/>
      <c r="T156" s="35"/>
      <c r="U156" s="38"/>
      <c r="V156" s="531"/>
      <c r="W156" s="353"/>
      <c r="X156" s="353"/>
      <c r="Y156" s="164"/>
    </row>
    <row r="157" spans="3:56" ht="37.9" customHeight="1" x14ac:dyDescent="0.15">
      <c r="C157" s="196"/>
      <c r="D157" s="630"/>
      <c r="E157" s="633"/>
      <c r="F157" s="649" t="s">
        <v>93</v>
      </c>
      <c r="G157" s="650"/>
      <c r="H157" s="650"/>
      <c r="I157" s="650"/>
      <c r="J157" s="650"/>
      <c r="K157" s="628" t="str">
        <f>+別紙!AA11</f>
        <v>0</v>
      </c>
      <c r="L157" s="628"/>
      <c r="M157" s="628"/>
      <c r="N157" s="628"/>
      <c r="O157" s="628"/>
      <c r="P157" s="197" t="s">
        <v>77</v>
      </c>
      <c r="Q157" s="662" t="s">
        <v>94</v>
      </c>
      <c r="R157" s="662"/>
      <c r="S157" s="662"/>
      <c r="T157" s="662"/>
      <c r="U157" s="663"/>
      <c r="V157" s="341"/>
      <c r="W157" s="341"/>
      <c r="X157" s="532"/>
      <c r="Y157" s="164"/>
      <c r="Z157" s="164"/>
      <c r="AA157" s="164"/>
      <c r="BC157" s="52"/>
      <c r="BD157" s="52"/>
    </row>
    <row r="158" spans="3:56" ht="37.9" customHeight="1" x14ac:dyDescent="0.15">
      <c r="C158" s="196"/>
      <c r="D158" s="630"/>
      <c r="E158" s="633"/>
      <c r="F158" s="649" t="s">
        <v>95</v>
      </c>
      <c r="G158" s="650"/>
      <c r="H158" s="650"/>
      <c r="I158" s="650"/>
      <c r="J158" s="650"/>
      <c r="K158" s="628" t="str">
        <f>+別紙!AA12</f>
        <v>0</v>
      </c>
      <c r="L158" s="628"/>
      <c r="M158" s="628"/>
      <c r="N158" s="628"/>
      <c r="O158" s="628"/>
      <c r="P158" s="197" t="s">
        <v>77</v>
      </c>
      <c r="Q158" s="662" t="s">
        <v>96</v>
      </c>
      <c r="R158" s="662"/>
      <c r="S158" s="662"/>
      <c r="T158" s="662"/>
      <c r="U158" s="663"/>
      <c r="V158" s="341"/>
      <c r="W158" s="341"/>
      <c r="X158" s="532"/>
      <c r="Y158" s="164"/>
      <c r="Z158" s="164"/>
      <c r="AA158" s="164"/>
      <c r="BC158" s="52"/>
      <c r="BD158" s="52"/>
    </row>
    <row r="159" spans="3:56" ht="13.9" customHeight="1" x14ac:dyDescent="0.15">
      <c r="C159" s="196"/>
      <c r="D159" s="630"/>
      <c r="E159" s="633"/>
      <c r="F159" s="42" t="s">
        <v>78</v>
      </c>
      <c r="G159" s="42"/>
      <c r="H159" s="42"/>
      <c r="I159" s="287"/>
      <c r="J159" s="287"/>
      <c r="K159" s="287"/>
      <c r="L159" s="287"/>
      <c r="M159" s="287"/>
      <c r="N159" s="287"/>
      <c r="O159" s="287"/>
      <c r="P159" s="287"/>
      <c r="Q159" s="287"/>
      <c r="R159" s="287"/>
      <c r="S159" s="287"/>
      <c r="T159" s="287"/>
      <c r="U159" s="288"/>
      <c r="V159" s="531"/>
      <c r="W159" s="353"/>
      <c r="X159" s="353"/>
      <c r="Y159" s="164"/>
    </row>
    <row r="160" spans="3:56" ht="13.9" customHeight="1" x14ac:dyDescent="0.15">
      <c r="C160" s="196"/>
      <c r="D160" s="630"/>
      <c r="E160" s="633"/>
      <c r="F160" s="635" t="s">
        <v>426</v>
      </c>
      <c r="G160" s="636"/>
      <c r="H160" s="636"/>
      <c r="I160" s="636"/>
      <c r="J160" s="636"/>
      <c r="K160" s="636"/>
      <c r="L160" s="636"/>
      <c r="M160" s="636"/>
      <c r="N160" s="636"/>
      <c r="O160" s="636"/>
      <c r="P160" s="636"/>
      <c r="Q160" s="636"/>
      <c r="R160" s="636"/>
      <c r="S160" s="636"/>
      <c r="T160" s="636"/>
      <c r="U160" s="637"/>
      <c r="V160" s="531"/>
      <c r="W160" s="164"/>
      <c r="X160" s="164"/>
      <c r="Y160" s="164"/>
    </row>
    <row r="161" spans="3:56" ht="13.9" customHeight="1" x14ac:dyDescent="0.15">
      <c r="C161" s="196"/>
      <c r="D161" s="630"/>
      <c r="E161" s="633"/>
      <c r="F161" s="635"/>
      <c r="G161" s="636"/>
      <c r="H161" s="636"/>
      <c r="I161" s="636"/>
      <c r="J161" s="636"/>
      <c r="K161" s="636"/>
      <c r="L161" s="636"/>
      <c r="M161" s="636"/>
      <c r="N161" s="636"/>
      <c r="O161" s="636"/>
      <c r="P161" s="636"/>
      <c r="Q161" s="636"/>
      <c r="R161" s="636"/>
      <c r="S161" s="636"/>
      <c r="T161" s="636"/>
      <c r="U161" s="637"/>
      <c r="V161" s="531"/>
      <c r="W161" s="164"/>
      <c r="X161" s="164"/>
      <c r="Y161" s="164"/>
    </row>
    <row r="162" spans="3:56" ht="13.9" customHeight="1" x14ac:dyDescent="0.15">
      <c r="C162" s="196"/>
      <c r="D162" s="630"/>
      <c r="E162" s="633"/>
      <c r="F162" s="635"/>
      <c r="G162" s="636"/>
      <c r="H162" s="636"/>
      <c r="I162" s="636"/>
      <c r="J162" s="636"/>
      <c r="K162" s="636"/>
      <c r="L162" s="636"/>
      <c r="M162" s="636"/>
      <c r="N162" s="636"/>
      <c r="O162" s="636"/>
      <c r="P162" s="636"/>
      <c r="Q162" s="636"/>
      <c r="R162" s="636"/>
      <c r="S162" s="636"/>
      <c r="T162" s="636"/>
      <c r="U162" s="637"/>
      <c r="V162" s="531"/>
      <c r="W162" s="164"/>
      <c r="X162" s="164"/>
      <c r="Y162" s="164"/>
    </row>
    <row r="163" spans="3:56" ht="13.9" customHeight="1" x14ac:dyDescent="0.15">
      <c r="C163" s="196"/>
      <c r="D163" s="630"/>
      <c r="E163" s="633"/>
      <c r="F163" s="635"/>
      <c r="G163" s="636"/>
      <c r="H163" s="636"/>
      <c r="I163" s="636"/>
      <c r="J163" s="636"/>
      <c r="K163" s="636"/>
      <c r="L163" s="636"/>
      <c r="M163" s="636"/>
      <c r="N163" s="636"/>
      <c r="O163" s="636"/>
      <c r="P163" s="636"/>
      <c r="Q163" s="636"/>
      <c r="R163" s="636"/>
      <c r="S163" s="636"/>
      <c r="T163" s="636"/>
      <c r="U163" s="637"/>
      <c r="V163" s="531"/>
      <c r="W163" s="164"/>
      <c r="X163" s="164"/>
      <c r="Y163" s="164"/>
    </row>
    <row r="164" spans="3:56" ht="13.9" customHeight="1" x14ac:dyDescent="0.15">
      <c r="C164" s="196"/>
      <c r="D164" s="630"/>
      <c r="E164" s="633"/>
      <c r="F164" s="635"/>
      <c r="G164" s="636"/>
      <c r="H164" s="636"/>
      <c r="I164" s="636"/>
      <c r="J164" s="636"/>
      <c r="K164" s="636"/>
      <c r="L164" s="636"/>
      <c r="M164" s="636"/>
      <c r="N164" s="636"/>
      <c r="O164" s="636"/>
      <c r="P164" s="636"/>
      <c r="Q164" s="636"/>
      <c r="R164" s="636"/>
      <c r="S164" s="636"/>
      <c r="T164" s="636"/>
      <c r="U164" s="637"/>
      <c r="V164" s="531"/>
      <c r="W164" s="164"/>
      <c r="X164" s="164"/>
      <c r="Y164" s="164"/>
    </row>
    <row r="165" spans="3:56" ht="13.9" customHeight="1" x14ac:dyDescent="0.15">
      <c r="C165" s="196"/>
      <c r="D165" s="630"/>
      <c r="E165" s="633"/>
      <c r="F165" s="635"/>
      <c r="G165" s="636"/>
      <c r="H165" s="636"/>
      <c r="I165" s="636"/>
      <c r="J165" s="636"/>
      <c r="K165" s="636"/>
      <c r="L165" s="636"/>
      <c r="M165" s="636"/>
      <c r="N165" s="636"/>
      <c r="O165" s="636"/>
      <c r="P165" s="636"/>
      <c r="Q165" s="636"/>
      <c r="R165" s="636"/>
      <c r="S165" s="636"/>
      <c r="T165" s="636"/>
      <c r="U165" s="637"/>
      <c r="V165" s="531"/>
      <c r="W165" s="164"/>
      <c r="X165" s="164"/>
      <c r="Y165" s="164"/>
    </row>
    <row r="166" spans="3:56" ht="13.9" customHeight="1" x14ac:dyDescent="0.15">
      <c r="C166" s="196"/>
      <c r="D166" s="630"/>
      <c r="E166" s="633"/>
      <c r="F166" s="635"/>
      <c r="G166" s="636"/>
      <c r="H166" s="636"/>
      <c r="I166" s="636"/>
      <c r="J166" s="636"/>
      <c r="K166" s="636"/>
      <c r="L166" s="636"/>
      <c r="M166" s="636"/>
      <c r="N166" s="636"/>
      <c r="O166" s="636"/>
      <c r="P166" s="636"/>
      <c r="Q166" s="636"/>
      <c r="R166" s="636"/>
      <c r="S166" s="636"/>
      <c r="T166" s="636"/>
      <c r="U166" s="637"/>
      <c r="V166" s="626"/>
      <c r="W166" s="627"/>
      <c r="X166" s="627"/>
      <c r="Y166" s="627"/>
      <c r="Z166" s="627"/>
    </row>
    <row r="167" spans="3:56" ht="13.9" customHeight="1" x14ac:dyDescent="0.15">
      <c r="C167" s="196"/>
      <c r="D167" s="631"/>
      <c r="E167" s="634"/>
      <c r="F167" s="638"/>
      <c r="G167" s="639"/>
      <c r="H167" s="639"/>
      <c r="I167" s="639"/>
      <c r="J167" s="639"/>
      <c r="K167" s="639"/>
      <c r="L167" s="639"/>
      <c r="M167" s="639"/>
      <c r="N167" s="639"/>
      <c r="O167" s="639"/>
      <c r="P167" s="639"/>
      <c r="Q167" s="639"/>
      <c r="R167" s="639"/>
      <c r="S167" s="639"/>
      <c r="T167" s="639"/>
      <c r="U167" s="640"/>
      <c r="V167" s="531"/>
      <c r="W167" s="353"/>
      <c r="X167" s="353"/>
      <c r="Y167" s="164"/>
    </row>
    <row r="168" spans="3:56" ht="13.9" customHeight="1" x14ac:dyDescent="0.15">
      <c r="C168" s="196"/>
      <c r="D168" s="629" t="s">
        <v>48</v>
      </c>
      <c r="E168" s="632" t="s">
        <v>79</v>
      </c>
      <c r="F168" s="354" t="s">
        <v>80</v>
      </c>
      <c r="G168" s="37"/>
      <c r="H168" s="37"/>
      <c r="I168" s="35"/>
      <c r="J168" s="35"/>
      <c r="K168" s="35"/>
      <c r="L168" s="36"/>
      <c r="M168" s="36"/>
      <c r="N168" s="36"/>
      <c r="O168" s="37"/>
      <c r="P168" s="37"/>
      <c r="Q168" s="37"/>
      <c r="R168" s="37"/>
      <c r="S168" s="35"/>
      <c r="T168" s="340"/>
      <c r="U168" s="38"/>
      <c r="V168" s="532"/>
      <c r="W168" s="353"/>
      <c r="X168" s="353"/>
      <c r="Y168" s="164"/>
    </row>
    <row r="169" spans="3:56" ht="37.9" customHeight="1" x14ac:dyDescent="0.15">
      <c r="C169" s="196"/>
      <c r="D169" s="630"/>
      <c r="E169" s="633"/>
      <c r="F169" s="649" t="s">
        <v>97</v>
      </c>
      <c r="G169" s="650"/>
      <c r="H169" s="650"/>
      <c r="I169" s="650"/>
      <c r="J169" s="650"/>
      <c r="K169" s="628">
        <f>+別紙!AA24</f>
        <v>0</v>
      </c>
      <c r="L169" s="628"/>
      <c r="M169" s="628"/>
      <c r="N169" s="628"/>
      <c r="O169" s="628"/>
      <c r="P169" s="197" t="s">
        <v>77</v>
      </c>
      <c r="Q169" s="662" t="s">
        <v>98</v>
      </c>
      <c r="R169" s="662"/>
      <c r="S169" s="662"/>
      <c r="T169" s="662"/>
      <c r="U169" s="663"/>
      <c r="V169" s="341"/>
      <c r="W169" s="341"/>
      <c r="X169" s="532"/>
      <c r="Y169" s="164"/>
      <c r="Z169" s="164"/>
      <c r="AA169" s="164"/>
      <c r="BC169" s="52"/>
      <c r="BD169" s="52"/>
    </row>
    <row r="170" spans="3:56" ht="37.9" customHeight="1" x14ac:dyDescent="0.15">
      <c r="C170" s="196"/>
      <c r="D170" s="630"/>
      <c r="E170" s="633"/>
      <c r="F170" s="649" t="s">
        <v>99</v>
      </c>
      <c r="G170" s="650"/>
      <c r="H170" s="650"/>
      <c r="I170" s="650"/>
      <c r="J170" s="650"/>
      <c r="K170" s="628">
        <f>+別紙!AA27</f>
        <v>0</v>
      </c>
      <c r="L170" s="628"/>
      <c r="M170" s="628"/>
      <c r="N170" s="628"/>
      <c r="O170" s="628"/>
      <c r="P170" s="197" t="s">
        <v>77</v>
      </c>
      <c r="Q170" s="662" t="s">
        <v>100</v>
      </c>
      <c r="R170" s="662"/>
      <c r="S170" s="662"/>
      <c r="T170" s="662"/>
      <c r="U170" s="663"/>
      <c r="V170" s="341"/>
      <c r="W170" s="341"/>
      <c r="X170" s="532"/>
      <c r="Y170" s="164"/>
      <c r="Z170" s="164"/>
      <c r="AA170" s="164"/>
      <c r="BC170" s="52"/>
      <c r="BD170" s="52"/>
    </row>
    <row r="171" spans="3:56" ht="15" customHeight="1" x14ac:dyDescent="0.15">
      <c r="C171" s="196"/>
      <c r="D171" s="630"/>
      <c r="E171" s="633"/>
      <c r="F171" s="178" t="s">
        <v>82</v>
      </c>
      <c r="G171" s="42"/>
      <c r="H171" s="42"/>
      <c r="I171" s="40"/>
      <c r="J171" s="40"/>
      <c r="K171" s="40"/>
      <c r="L171" s="41"/>
      <c r="M171" s="41"/>
      <c r="N171" s="41"/>
      <c r="O171" s="42"/>
      <c r="P171" s="42"/>
      <c r="Q171" s="42"/>
      <c r="R171" s="42"/>
      <c r="S171" s="40"/>
      <c r="T171" s="40"/>
      <c r="U171" s="43"/>
      <c r="V171" s="531"/>
      <c r="W171" s="353"/>
      <c r="X171" s="353"/>
      <c r="Y171" s="164"/>
    </row>
    <row r="172" spans="3:56" ht="13.9" customHeight="1" x14ac:dyDescent="0.15">
      <c r="C172" s="196"/>
      <c r="D172" s="630"/>
      <c r="E172" s="633"/>
      <c r="F172" s="635" t="s">
        <v>426</v>
      </c>
      <c r="G172" s="636"/>
      <c r="H172" s="636"/>
      <c r="I172" s="636"/>
      <c r="J172" s="636"/>
      <c r="K172" s="636"/>
      <c r="L172" s="636"/>
      <c r="M172" s="636"/>
      <c r="N172" s="636"/>
      <c r="O172" s="636"/>
      <c r="P172" s="636"/>
      <c r="Q172" s="636"/>
      <c r="R172" s="636"/>
      <c r="S172" s="636"/>
      <c r="T172" s="636"/>
      <c r="U172" s="637"/>
      <c r="V172" s="531"/>
      <c r="W172" s="164"/>
      <c r="X172" s="164"/>
      <c r="Y172" s="164"/>
    </row>
    <row r="173" spans="3:56" ht="13.9" customHeight="1" x14ac:dyDescent="0.15">
      <c r="C173" s="196"/>
      <c r="D173" s="630"/>
      <c r="E173" s="633"/>
      <c r="F173" s="635"/>
      <c r="G173" s="636"/>
      <c r="H173" s="636"/>
      <c r="I173" s="636"/>
      <c r="J173" s="636"/>
      <c r="K173" s="636"/>
      <c r="L173" s="636"/>
      <c r="M173" s="636"/>
      <c r="N173" s="636"/>
      <c r="O173" s="636"/>
      <c r="P173" s="636"/>
      <c r="Q173" s="636"/>
      <c r="R173" s="636"/>
      <c r="S173" s="636"/>
      <c r="T173" s="636"/>
      <c r="U173" s="637"/>
      <c r="V173" s="531"/>
      <c r="W173" s="164"/>
      <c r="X173" s="164"/>
      <c r="Y173" s="164"/>
    </row>
    <row r="174" spans="3:56" ht="13.9" customHeight="1" x14ac:dyDescent="0.15">
      <c r="C174" s="196"/>
      <c r="D174" s="630"/>
      <c r="E174" s="633"/>
      <c r="F174" s="635"/>
      <c r="G174" s="636"/>
      <c r="H174" s="636"/>
      <c r="I174" s="636"/>
      <c r="J174" s="636"/>
      <c r="K174" s="636"/>
      <c r="L174" s="636"/>
      <c r="M174" s="636"/>
      <c r="N174" s="636"/>
      <c r="O174" s="636"/>
      <c r="P174" s="636"/>
      <c r="Q174" s="636"/>
      <c r="R174" s="636"/>
      <c r="S174" s="636"/>
      <c r="T174" s="636"/>
      <c r="U174" s="637"/>
      <c r="V174" s="531"/>
      <c r="W174" s="164"/>
      <c r="X174" s="164"/>
      <c r="Y174" s="164"/>
    </row>
    <row r="175" spans="3:56" ht="13.9" customHeight="1" x14ac:dyDescent="0.15">
      <c r="C175" s="196"/>
      <c r="D175" s="630"/>
      <c r="E175" s="633"/>
      <c r="F175" s="635"/>
      <c r="G175" s="636"/>
      <c r="H175" s="636"/>
      <c r="I175" s="636"/>
      <c r="J175" s="636"/>
      <c r="K175" s="636"/>
      <c r="L175" s="636"/>
      <c r="M175" s="636"/>
      <c r="N175" s="636"/>
      <c r="O175" s="636"/>
      <c r="P175" s="636"/>
      <c r="Q175" s="636"/>
      <c r="R175" s="636"/>
      <c r="S175" s="636"/>
      <c r="T175" s="636"/>
      <c r="U175" s="637"/>
      <c r="V175" s="531"/>
      <c r="W175" s="164"/>
      <c r="X175" s="164"/>
      <c r="Y175" s="164"/>
    </row>
    <row r="176" spans="3:56" ht="13.9" customHeight="1" x14ac:dyDescent="0.15">
      <c r="C176" s="196"/>
      <c r="D176" s="630"/>
      <c r="E176" s="633"/>
      <c r="F176" s="635"/>
      <c r="G176" s="636"/>
      <c r="H176" s="636"/>
      <c r="I176" s="636"/>
      <c r="J176" s="636"/>
      <c r="K176" s="636"/>
      <c r="L176" s="636"/>
      <c r="M176" s="636"/>
      <c r="N176" s="636"/>
      <c r="O176" s="636"/>
      <c r="P176" s="636"/>
      <c r="Q176" s="636"/>
      <c r="R176" s="636"/>
      <c r="S176" s="636"/>
      <c r="T176" s="636"/>
      <c r="U176" s="637"/>
      <c r="V176" s="531"/>
      <c r="W176" s="164"/>
      <c r="X176" s="164"/>
      <c r="Y176" s="164"/>
    </row>
    <row r="177" spans="3:55" ht="13.9" customHeight="1" x14ac:dyDescent="0.15">
      <c r="C177" s="196"/>
      <c r="D177" s="630"/>
      <c r="E177" s="633"/>
      <c r="F177" s="635"/>
      <c r="G177" s="636"/>
      <c r="H177" s="636"/>
      <c r="I177" s="636"/>
      <c r="J177" s="636"/>
      <c r="K177" s="636"/>
      <c r="L177" s="636"/>
      <c r="M177" s="636"/>
      <c r="N177" s="636"/>
      <c r="O177" s="636"/>
      <c r="P177" s="636"/>
      <c r="Q177" s="636"/>
      <c r="R177" s="636"/>
      <c r="S177" s="636"/>
      <c r="T177" s="636"/>
      <c r="U177" s="637"/>
      <c r="V177" s="531"/>
      <c r="W177" s="164"/>
      <c r="X177" s="164"/>
      <c r="Y177" s="164"/>
    </row>
    <row r="178" spans="3:55" ht="13.9" customHeight="1" x14ac:dyDescent="0.15">
      <c r="C178" s="196"/>
      <c r="D178" s="630"/>
      <c r="E178" s="633"/>
      <c r="F178" s="635"/>
      <c r="G178" s="636"/>
      <c r="H178" s="636"/>
      <c r="I178" s="636"/>
      <c r="J178" s="636"/>
      <c r="K178" s="636"/>
      <c r="L178" s="636"/>
      <c r="M178" s="636"/>
      <c r="N178" s="636"/>
      <c r="O178" s="636"/>
      <c r="P178" s="636"/>
      <c r="Q178" s="636"/>
      <c r="R178" s="636"/>
      <c r="S178" s="636"/>
      <c r="T178" s="636"/>
      <c r="U178" s="637"/>
      <c r="V178" s="626"/>
      <c r="W178" s="627"/>
      <c r="X178" s="627"/>
      <c r="Y178" s="627"/>
      <c r="Z178" s="627"/>
      <c r="AA178" s="627"/>
    </row>
    <row r="179" spans="3:55" ht="13.9" customHeight="1" x14ac:dyDescent="0.15">
      <c r="C179" s="198"/>
      <c r="D179" s="631"/>
      <c r="E179" s="634"/>
      <c r="F179" s="638"/>
      <c r="G179" s="639"/>
      <c r="H179" s="639"/>
      <c r="I179" s="639"/>
      <c r="J179" s="639"/>
      <c r="K179" s="639"/>
      <c r="L179" s="639"/>
      <c r="M179" s="639"/>
      <c r="N179" s="639"/>
      <c r="O179" s="639"/>
      <c r="P179" s="639"/>
      <c r="Q179" s="639"/>
      <c r="R179" s="639"/>
      <c r="S179" s="639"/>
      <c r="T179" s="639"/>
      <c r="U179" s="640"/>
      <c r="V179" s="531"/>
      <c r="W179" s="164"/>
      <c r="X179" s="164"/>
      <c r="Y179" s="164"/>
    </row>
    <row r="180" spans="3:55" ht="18" customHeight="1" x14ac:dyDescent="0.15">
      <c r="C180" s="622" t="s">
        <v>101</v>
      </c>
      <c r="D180" s="622"/>
      <c r="E180" s="622"/>
      <c r="F180" s="622"/>
      <c r="G180" s="622"/>
      <c r="H180" s="622"/>
      <c r="I180" s="622"/>
      <c r="J180" s="622"/>
      <c r="K180" s="622"/>
      <c r="L180" s="622"/>
      <c r="M180" s="622"/>
      <c r="N180" s="622"/>
      <c r="O180" s="622"/>
      <c r="P180" s="622"/>
      <c r="Q180" s="622"/>
      <c r="R180" s="622"/>
      <c r="S180" s="622"/>
      <c r="T180" s="622"/>
      <c r="U180" s="622"/>
      <c r="V180" s="532"/>
      <c r="W180" s="164"/>
      <c r="X180" s="164"/>
      <c r="Y180" s="164"/>
    </row>
    <row r="181" spans="3:55" ht="15" customHeight="1" x14ac:dyDescent="0.15">
      <c r="C181" s="193" t="s">
        <v>102</v>
      </c>
      <c r="D181" s="194"/>
      <c r="E181" s="195"/>
      <c r="F181" s="533"/>
      <c r="G181" s="533"/>
      <c r="H181" s="533"/>
      <c r="I181" s="533"/>
      <c r="J181" s="533"/>
      <c r="K181" s="533"/>
      <c r="L181" s="533"/>
      <c r="M181" s="533"/>
      <c r="N181" s="533"/>
      <c r="O181" s="533"/>
      <c r="P181" s="533"/>
      <c r="Q181" s="533"/>
      <c r="R181" s="533"/>
      <c r="S181" s="533"/>
      <c r="T181" s="533"/>
      <c r="U181" s="291"/>
      <c r="V181" s="531"/>
      <c r="W181" s="164"/>
      <c r="X181" s="164"/>
      <c r="Y181" s="164"/>
    </row>
    <row r="182" spans="3:55" ht="15" customHeight="1" x14ac:dyDescent="0.15">
      <c r="C182" s="196"/>
      <c r="D182" s="629" t="s">
        <v>45</v>
      </c>
      <c r="E182" s="643" t="s">
        <v>71</v>
      </c>
      <c r="F182" s="37" t="s">
        <v>72</v>
      </c>
      <c r="G182" s="392"/>
      <c r="H182" s="392"/>
      <c r="I182" s="393"/>
      <c r="J182" s="393"/>
      <c r="K182" s="393"/>
      <c r="L182" s="394"/>
      <c r="M182" s="394"/>
      <c r="N182" s="394"/>
      <c r="O182" s="392"/>
      <c r="P182" s="392"/>
      <c r="Q182" s="392"/>
      <c r="R182" s="392"/>
      <c r="S182" s="393"/>
      <c r="T182" s="393"/>
      <c r="U182" s="395"/>
      <c r="V182" s="531"/>
      <c r="W182" s="164"/>
      <c r="X182" s="164"/>
      <c r="Y182" s="164"/>
    </row>
    <row r="183" spans="3:55" ht="45" customHeight="1" x14ac:dyDescent="0.15">
      <c r="C183" s="196"/>
      <c r="D183" s="630"/>
      <c r="E183" s="644"/>
      <c r="F183" s="646" t="s">
        <v>103</v>
      </c>
      <c r="G183" s="647"/>
      <c r="H183" s="647"/>
      <c r="I183" s="647"/>
      <c r="J183" s="647"/>
      <c r="K183" s="648" t="str">
        <f>+別紙!AA13</f>
        <v>0</v>
      </c>
      <c r="L183" s="648"/>
      <c r="M183" s="648"/>
      <c r="N183" s="648"/>
      <c r="O183" s="648"/>
      <c r="P183" s="396" t="s">
        <v>77</v>
      </c>
      <c r="Q183" s="664" t="s">
        <v>104</v>
      </c>
      <c r="R183" s="664"/>
      <c r="S183" s="664"/>
      <c r="T183" s="664"/>
      <c r="U183" s="665"/>
      <c r="V183" s="341"/>
      <c r="W183" s="532"/>
      <c r="X183" s="164"/>
      <c r="Y183" s="164"/>
      <c r="Z183" s="164"/>
      <c r="BC183" s="52"/>
    </row>
    <row r="184" spans="3:55" ht="13.9" customHeight="1" x14ac:dyDescent="0.15">
      <c r="C184" s="196"/>
      <c r="D184" s="630"/>
      <c r="E184" s="644"/>
      <c r="F184" s="397" t="s">
        <v>78</v>
      </c>
      <c r="G184" s="397"/>
      <c r="H184" s="397"/>
      <c r="I184" s="287"/>
      <c r="J184" s="287"/>
      <c r="K184" s="287"/>
      <c r="L184" s="287"/>
      <c r="M184" s="287"/>
      <c r="N184" s="287"/>
      <c r="O184" s="287"/>
      <c r="P184" s="287"/>
      <c r="Q184" s="287"/>
      <c r="R184" s="287"/>
      <c r="S184" s="287"/>
      <c r="T184" s="345"/>
      <c r="U184" s="288"/>
      <c r="V184" s="532"/>
      <c r="W184" s="164"/>
      <c r="X184" s="164"/>
      <c r="Y184" s="164"/>
    </row>
    <row r="185" spans="3:55" ht="13.9" customHeight="1" x14ac:dyDescent="0.15">
      <c r="C185" s="196"/>
      <c r="D185" s="630"/>
      <c r="E185" s="644"/>
      <c r="F185" s="635" t="s">
        <v>426</v>
      </c>
      <c r="G185" s="636"/>
      <c r="H185" s="636"/>
      <c r="I185" s="636"/>
      <c r="J185" s="636"/>
      <c r="K185" s="636"/>
      <c r="L185" s="636"/>
      <c r="M185" s="636"/>
      <c r="N185" s="636"/>
      <c r="O185" s="636"/>
      <c r="P185" s="636"/>
      <c r="Q185" s="636"/>
      <c r="R185" s="636"/>
      <c r="S185" s="636"/>
      <c r="T185" s="636"/>
      <c r="U185" s="637"/>
      <c r="V185" s="531"/>
      <c r="W185" s="164"/>
      <c r="X185" s="164"/>
      <c r="Y185" s="164"/>
    </row>
    <row r="186" spans="3:55" ht="13.9" customHeight="1" x14ac:dyDescent="0.15">
      <c r="C186" s="196"/>
      <c r="D186" s="630"/>
      <c r="E186" s="644"/>
      <c r="F186" s="635"/>
      <c r="G186" s="636"/>
      <c r="H186" s="636"/>
      <c r="I186" s="636"/>
      <c r="J186" s="636"/>
      <c r="K186" s="636"/>
      <c r="L186" s="636"/>
      <c r="M186" s="636"/>
      <c r="N186" s="636"/>
      <c r="O186" s="636"/>
      <c r="P186" s="636"/>
      <c r="Q186" s="636"/>
      <c r="R186" s="636"/>
      <c r="S186" s="636"/>
      <c r="T186" s="636"/>
      <c r="U186" s="637"/>
      <c r="V186" s="531"/>
      <c r="W186" s="164"/>
      <c r="X186" s="164"/>
      <c r="Y186" s="164"/>
    </row>
    <row r="187" spans="3:55" ht="13.9" customHeight="1" x14ac:dyDescent="0.15">
      <c r="C187" s="196"/>
      <c r="D187" s="630"/>
      <c r="E187" s="644"/>
      <c r="F187" s="635"/>
      <c r="G187" s="636"/>
      <c r="H187" s="636"/>
      <c r="I187" s="636"/>
      <c r="J187" s="636"/>
      <c r="K187" s="636"/>
      <c r="L187" s="636"/>
      <c r="M187" s="636"/>
      <c r="N187" s="636"/>
      <c r="O187" s="636"/>
      <c r="P187" s="636"/>
      <c r="Q187" s="636"/>
      <c r="R187" s="636"/>
      <c r="S187" s="636"/>
      <c r="T187" s="636"/>
      <c r="U187" s="637"/>
      <c r="V187" s="531"/>
      <c r="W187" s="164"/>
      <c r="X187" s="164"/>
      <c r="Y187" s="164"/>
    </row>
    <row r="188" spans="3:55" ht="13.9" customHeight="1" x14ac:dyDescent="0.15">
      <c r="C188" s="196"/>
      <c r="D188" s="630"/>
      <c r="E188" s="644"/>
      <c r="F188" s="635"/>
      <c r="G188" s="636"/>
      <c r="H188" s="636"/>
      <c r="I188" s="636"/>
      <c r="J188" s="636"/>
      <c r="K188" s="636"/>
      <c r="L188" s="636"/>
      <c r="M188" s="636"/>
      <c r="N188" s="636"/>
      <c r="O188" s="636"/>
      <c r="P188" s="636"/>
      <c r="Q188" s="636"/>
      <c r="R188" s="636"/>
      <c r="S188" s="636"/>
      <c r="T188" s="636"/>
      <c r="U188" s="637"/>
      <c r="V188" s="531"/>
      <c r="W188" s="164"/>
      <c r="X188" s="164"/>
      <c r="Y188" s="164"/>
    </row>
    <row r="189" spans="3:55" ht="13.9" customHeight="1" x14ac:dyDescent="0.15">
      <c r="C189" s="196"/>
      <c r="D189" s="630"/>
      <c r="E189" s="644"/>
      <c r="F189" s="635"/>
      <c r="G189" s="636"/>
      <c r="H189" s="636"/>
      <c r="I189" s="636"/>
      <c r="J189" s="636"/>
      <c r="K189" s="636"/>
      <c r="L189" s="636"/>
      <c r="M189" s="636"/>
      <c r="N189" s="636"/>
      <c r="O189" s="636"/>
      <c r="P189" s="636"/>
      <c r="Q189" s="636"/>
      <c r="R189" s="636"/>
      <c r="S189" s="636"/>
      <c r="T189" s="636"/>
      <c r="U189" s="637"/>
      <c r="V189" s="531"/>
      <c r="W189" s="164"/>
      <c r="X189" s="164"/>
      <c r="Y189" s="164"/>
    </row>
    <row r="190" spans="3:55" ht="13.9" customHeight="1" x14ac:dyDescent="0.15">
      <c r="C190" s="196"/>
      <c r="D190" s="630"/>
      <c r="E190" s="644"/>
      <c r="F190" s="635"/>
      <c r="G190" s="636"/>
      <c r="H190" s="636"/>
      <c r="I190" s="636"/>
      <c r="J190" s="636"/>
      <c r="K190" s="636"/>
      <c r="L190" s="636"/>
      <c r="M190" s="636"/>
      <c r="N190" s="636"/>
      <c r="O190" s="636"/>
      <c r="P190" s="636"/>
      <c r="Q190" s="636"/>
      <c r="R190" s="636"/>
      <c r="S190" s="636"/>
      <c r="T190" s="636"/>
      <c r="U190" s="637"/>
      <c r="V190" s="531"/>
      <c r="W190" s="164"/>
      <c r="X190" s="164"/>
      <c r="Y190" s="164"/>
    </row>
    <row r="191" spans="3:55" ht="13.9" customHeight="1" x14ac:dyDescent="0.15">
      <c r="C191" s="196"/>
      <c r="D191" s="630"/>
      <c r="E191" s="644"/>
      <c r="F191" s="635"/>
      <c r="G191" s="636"/>
      <c r="H191" s="636"/>
      <c r="I191" s="636"/>
      <c r="J191" s="636"/>
      <c r="K191" s="636"/>
      <c r="L191" s="636"/>
      <c r="M191" s="636"/>
      <c r="N191" s="636"/>
      <c r="O191" s="636"/>
      <c r="P191" s="636"/>
      <c r="Q191" s="636"/>
      <c r="R191" s="636"/>
      <c r="S191" s="636"/>
      <c r="T191" s="636"/>
      <c r="U191" s="637"/>
      <c r="V191" s="531"/>
      <c r="W191" s="164"/>
      <c r="X191" s="164"/>
      <c r="Y191" s="164"/>
    </row>
    <row r="192" spans="3:55" ht="13.9" customHeight="1" x14ac:dyDescent="0.15">
      <c r="C192" s="196"/>
      <c r="D192" s="630"/>
      <c r="E192" s="644"/>
      <c r="F192" s="635"/>
      <c r="G192" s="636"/>
      <c r="H192" s="636"/>
      <c r="I192" s="636"/>
      <c r="J192" s="636"/>
      <c r="K192" s="636"/>
      <c r="L192" s="636"/>
      <c r="M192" s="636"/>
      <c r="N192" s="636"/>
      <c r="O192" s="636"/>
      <c r="P192" s="636"/>
      <c r="Q192" s="636"/>
      <c r="R192" s="636"/>
      <c r="S192" s="636"/>
      <c r="T192" s="636"/>
      <c r="U192" s="637"/>
      <c r="V192" s="626"/>
      <c r="W192" s="627"/>
      <c r="X192" s="627"/>
      <c r="Y192" s="627"/>
      <c r="Z192" s="627"/>
    </row>
    <row r="193" spans="3:27" ht="13.9" customHeight="1" x14ac:dyDescent="0.15">
      <c r="C193" s="196"/>
      <c r="D193" s="631"/>
      <c r="E193" s="645"/>
      <c r="F193" s="635"/>
      <c r="G193" s="636"/>
      <c r="H193" s="636"/>
      <c r="I193" s="636"/>
      <c r="J193" s="636"/>
      <c r="K193" s="636"/>
      <c r="L193" s="636"/>
      <c r="M193" s="636"/>
      <c r="N193" s="636"/>
      <c r="O193" s="636"/>
      <c r="P193" s="636"/>
      <c r="Q193" s="636"/>
      <c r="R193" s="636"/>
      <c r="S193" s="636"/>
      <c r="T193" s="636"/>
      <c r="U193" s="637"/>
      <c r="V193" s="531"/>
      <c r="W193" s="164"/>
      <c r="X193" s="164"/>
      <c r="Y193" s="164"/>
    </row>
    <row r="194" spans="3:27" ht="15" customHeight="1" x14ac:dyDescent="0.15">
      <c r="C194" s="196"/>
      <c r="D194" s="629" t="s">
        <v>48</v>
      </c>
      <c r="E194" s="632" t="s">
        <v>79</v>
      </c>
      <c r="F194" s="354" t="s">
        <v>80</v>
      </c>
      <c r="G194" s="37"/>
      <c r="H194" s="37"/>
      <c r="I194" s="35"/>
      <c r="J194" s="35"/>
      <c r="K194" s="35"/>
      <c r="L194" s="36"/>
      <c r="M194" s="36"/>
      <c r="N194" s="36"/>
      <c r="O194" s="37"/>
      <c r="P194" s="37"/>
      <c r="Q194" s="37"/>
      <c r="R194" s="37"/>
      <c r="S194" s="35"/>
      <c r="T194" s="35"/>
      <c r="U194" s="38"/>
      <c r="V194" s="531"/>
      <c r="W194" s="164"/>
      <c r="X194" s="164"/>
      <c r="Y194" s="164"/>
    </row>
    <row r="195" spans="3:27" ht="45" customHeight="1" x14ac:dyDescent="0.15">
      <c r="C195" s="196"/>
      <c r="D195" s="630"/>
      <c r="E195" s="633"/>
      <c r="F195" s="649" t="s">
        <v>105</v>
      </c>
      <c r="G195" s="650"/>
      <c r="H195" s="650"/>
      <c r="I195" s="650"/>
      <c r="J195" s="650"/>
      <c r="K195" s="628">
        <f>+別紙!AA22+別紙!AA29</f>
        <v>0</v>
      </c>
      <c r="L195" s="628"/>
      <c r="M195" s="628"/>
      <c r="N195" s="628"/>
      <c r="O195" s="628"/>
      <c r="P195" s="191" t="s">
        <v>77</v>
      </c>
      <c r="Q195" s="662" t="s">
        <v>106</v>
      </c>
      <c r="R195" s="662"/>
      <c r="S195" s="662"/>
      <c r="T195" s="662"/>
      <c r="U195" s="663"/>
      <c r="V195" s="531"/>
      <c r="W195" s="164"/>
      <c r="X195" s="164"/>
      <c r="Y195" s="164"/>
    </row>
    <row r="196" spans="3:27" ht="15" customHeight="1" x14ac:dyDescent="0.15">
      <c r="C196" s="196"/>
      <c r="D196" s="630"/>
      <c r="E196" s="633"/>
      <c r="F196" s="178" t="s">
        <v>82</v>
      </c>
      <c r="G196" s="42"/>
      <c r="H196" s="42"/>
      <c r="I196" s="40"/>
      <c r="J196" s="40"/>
      <c r="K196" s="40"/>
      <c r="L196" s="41"/>
      <c r="M196" s="41"/>
      <c r="N196" s="41"/>
      <c r="O196" s="42"/>
      <c r="P196" s="42"/>
      <c r="Q196" s="191"/>
      <c r="R196" s="191"/>
      <c r="S196" s="340"/>
      <c r="T196" s="340"/>
      <c r="U196" s="43"/>
      <c r="V196" s="532"/>
      <c r="W196" s="164"/>
      <c r="X196" s="164"/>
      <c r="Y196" s="164"/>
    </row>
    <row r="197" spans="3:27" ht="13.9" customHeight="1" x14ac:dyDescent="0.15">
      <c r="C197" s="196"/>
      <c r="D197" s="630"/>
      <c r="E197" s="633"/>
      <c r="F197" s="635" t="s">
        <v>426</v>
      </c>
      <c r="G197" s="636"/>
      <c r="H197" s="636"/>
      <c r="I197" s="636"/>
      <c r="J197" s="636"/>
      <c r="K197" s="636"/>
      <c r="L197" s="636"/>
      <c r="M197" s="636"/>
      <c r="N197" s="636"/>
      <c r="O197" s="636"/>
      <c r="P197" s="636"/>
      <c r="Q197" s="636"/>
      <c r="R197" s="636"/>
      <c r="S197" s="636"/>
      <c r="T197" s="636"/>
      <c r="U197" s="637"/>
      <c r="V197" s="531"/>
      <c r="W197" s="164"/>
      <c r="X197" s="164"/>
      <c r="Y197" s="164"/>
    </row>
    <row r="198" spans="3:27" ht="13.9" customHeight="1" x14ac:dyDescent="0.15">
      <c r="C198" s="196"/>
      <c r="D198" s="630"/>
      <c r="E198" s="633"/>
      <c r="F198" s="635"/>
      <c r="G198" s="636"/>
      <c r="H198" s="636"/>
      <c r="I198" s="636"/>
      <c r="J198" s="636"/>
      <c r="K198" s="636"/>
      <c r="L198" s="636"/>
      <c r="M198" s="636"/>
      <c r="N198" s="636"/>
      <c r="O198" s="636"/>
      <c r="P198" s="636"/>
      <c r="Q198" s="636"/>
      <c r="R198" s="636"/>
      <c r="S198" s="636"/>
      <c r="T198" s="636"/>
      <c r="U198" s="637"/>
      <c r="V198" s="531"/>
      <c r="W198" s="164"/>
      <c r="X198" s="164"/>
      <c r="Y198" s="164"/>
    </row>
    <row r="199" spans="3:27" ht="13.9" customHeight="1" x14ac:dyDescent="0.15">
      <c r="C199" s="196"/>
      <c r="D199" s="630"/>
      <c r="E199" s="633"/>
      <c r="F199" s="635"/>
      <c r="G199" s="636"/>
      <c r="H199" s="636"/>
      <c r="I199" s="636"/>
      <c r="J199" s="636"/>
      <c r="K199" s="636"/>
      <c r="L199" s="636"/>
      <c r="M199" s="636"/>
      <c r="N199" s="636"/>
      <c r="O199" s="636"/>
      <c r="P199" s="636"/>
      <c r="Q199" s="636"/>
      <c r="R199" s="636"/>
      <c r="S199" s="636"/>
      <c r="T199" s="636"/>
      <c r="U199" s="637"/>
      <c r="V199" s="531"/>
      <c r="W199" s="164"/>
      <c r="X199" s="164"/>
      <c r="Y199" s="164"/>
    </row>
    <row r="200" spans="3:27" ht="13.9" customHeight="1" x14ac:dyDescent="0.15">
      <c r="C200" s="196"/>
      <c r="D200" s="630"/>
      <c r="E200" s="633"/>
      <c r="F200" s="635"/>
      <c r="G200" s="636"/>
      <c r="H200" s="636"/>
      <c r="I200" s="636"/>
      <c r="J200" s="636"/>
      <c r="K200" s="636"/>
      <c r="L200" s="636"/>
      <c r="M200" s="636"/>
      <c r="N200" s="636"/>
      <c r="O200" s="636"/>
      <c r="P200" s="636"/>
      <c r="Q200" s="636"/>
      <c r="R200" s="636"/>
      <c r="S200" s="636"/>
      <c r="T200" s="636"/>
      <c r="U200" s="637"/>
      <c r="V200" s="531"/>
      <c r="W200" s="164"/>
      <c r="X200" s="164"/>
      <c r="Y200" s="164"/>
    </row>
    <row r="201" spans="3:27" ht="13.9" customHeight="1" x14ac:dyDescent="0.15">
      <c r="C201" s="196"/>
      <c r="D201" s="630"/>
      <c r="E201" s="633"/>
      <c r="F201" s="635"/>
      <c r="G201" s="636"/>
      <c r="H201" s="636"/>
      <c r="I201" s="636"/>
      <c r="J201" s="636"/>
      <c r="K201" s="636"/>
      <c r="L201" s="636"/>
      <c r="M201" s="636"/>
      <c r="N201" s="636"/>
      <c r="O201" s="636"/>
      <c r="P201" s="636"/>
      <c r="Q201" s="636"/>
      <c r="R201" s="636"/>
      <c r="S201" s="636"/>
      <c r="T201" s="636"/>
      <c r="U201" s="637"/>
      <c r="V201" s="531"/>
      <c r="W201" s="164"/>
      <c r="X201" s="164"/>
      <c r="Y201" s="164"/>
    </row>
    <row r="202" spans="3:27" ht="13.9" customHeight="1" x14ac:dyDescent="0.15">
      <c r="C202" s="196"/>
      <c r="D202" s="630"/>
      <c r="E202" s="633"/>
      <c r="F202" s="635"/>
      <c r="G202" s="636"/>
      <c r="H202" s="636"/>
      <c r="I202" s="636"/>
      <c r="J202" s="636"/>
      <c r="K202" s="636"/>
      <c r="L202" s="636"/>
      <c r="M202" s="636"/>
      <c r="N202" s="636"/>
      <c r="O202" s="636"/>
      <c r="P202" s="636"/>
      <c r="Q202" s="636"/>
      <c r="R202" s="636"/>
      <c r="S202" s="636"/>
      <c r="T202" s="636"/>
      <c r="U202" s="637"/>
      <c r="V202" s="531"/>
      <c r="W202" s="164"/>
      <c r="X202" s="164"/>
      <c r="Y202" s="164"/>
    </row>
    <row r="203" spans="3:27" ht="13.9" customHeight="1" x14ac:dyDescent="0.15">
      <c r="C203" s="196"/>
      <c r="D203" s="630"/>
      <c r="E203" s="633"/>
      <c r="F203" s="635"/>
      <c r="G203" s="636"/>
      <c r="H203" s="636"/>
      <c r="I203" s="636"/>
      <c r="J203" s="636"/>
      <c r="K203" s="636"/>
      <c r="L203" s="636"/>
      <c r="M203" s="636"/>
      <c r="N203" s="636"/>
      <c r="O203" s="636"/>
      <c r="P203" s="636"/>
      <c r="Q203" s="636"/>
      <c r="R203" s="636"/>
      <c r="S203" s="636"/>
      <c r="T203" s="636"/>
      <c r="U203" s="637"/>
      <c r="V203" s="531"/>
      <c r="W203" s="164"/>
      <c r="X203" s="164"/>
      <c r="Y203" s="164"/>
    </row>
    <row r="204" spans="3:27" ht="13.9" customHeight="1" x14ac:dyDescent="0.15">
      <c r="C204" s="196"/>
      <c r="D204" s="630"/>
      <c r="E204" s="633"/>
      <c r="F204" s="635"/>
      <c r="G204" s="636"/>
      <c r="H204" s="636"/>
      <c r="I204" s="636"/>
      <c r="J204" s="636"/>
      <c r="K204" s="636"/>
      <c r="L204" s="636"/>
      <c r="M204" s="636"/>
      <c r="N204" s="636"/>
      <c r="O204" s="636"/>
      <c r="P204" s="636"/>
      <c r="Q204" s="636"/>
      <c r="R204" s="636"/>
      <c r="S204" s="636"/>
      <c r="T204" s="636"/>
      <c r="U204" s="637"/>
      <c r="V204" s="626"/>
      <c r="W204" s="627"/>
      <c r="X204" s="627"/>
      <c r="Y204" s="627"/>
      <c r="Z204" s="627"/>
      <c r="AA204" s="627"/>
    </row>
    <row r="205" spans="3:27" ht="13.9" customHeight="1" x14ac:dyDescent="0.15">
      <c r="C205" s="198"/>
      <c r="D205" s="631"/>
      <c r="E205" s="634"/>
      <c r="F205" s="638"/>
      <c r="G205" s="639"/>
      <c r="H205" s="639"/>
      <c r="I205" s="639"/>
      <c r="J205" s="639"/>
      <c r="K205" s="639"/>
      <c r="L205" s="639"/>
      <c r="M205" s="639"/>
      <c r="N205" s="639"/>
      <c r="O205" s="639"/>
      <c r="P205" s="639"/>
      <c r="Q205" s="639"/>
      <c r="R205" s="639"/>
      <c r="S205" s="639"/>
      <c r="T205" s="639"/>
      <c r="U205" s="640"/>
      <c r="V205" s="531"/>
      <c r="W205" s="164"/>
      <c r="X205" s="164"/>
      <c r="Y205" s="164"/>
    </row>
    <row r="206" spans="3:27" ht="15" customHeight="1" x14ac:dyDescent="0.15">
      <c r="C206" s="193" t="s">
        <v>107</v>
      </c>
      <c r="D206" s="194"/>
      <c r="E206" s="195"/>
      <c r="F206" s="398"/>
      <c r="G206" s="398"/>
      <c r="H206" s="398"/>
      <c r="I206" s="398"/>
      <c r="J206" s="398"/>
      <c r="K206" s="398"/>
      <c r="L206" s="398"/>
      <c r="M206" s="398"/>
      <c r="N206" s="398"/>
      <c r="O206" s="398"/>
      <c r="P206" s="398"/>
      <c r="Q206" s="398"/>
      <c r="R206" s="398"/>
      <c r="S206" s="398"/>
      <c r="T206" s="533"/>
      <c r="U206" s="291"/>
      <c r="V206" s="531"/>
      <c r="W206" s="164"/>
      <c r="X206" s="164"/>
      <c r="Y206" s="164"/>
    </row>
    <row r="207" spans="3:27" ht="15" customHeight="1" x14ac:dyDescent="0.15">
      <c r="C207" s="196"/>
      <c r="D207" s="629" t="s">
        <v>45</v>
      </c>
      <c r="E207" s="632" t="s">
        <v>71</v>
      </c>
      <c r="F207" s="37" t="s">
        <v>72</v>
      </c>
      <c r="G207" s="37"/>
      <c r="H207" s="37"/>
      <c r="I207" s="35"/>
      <c r="J207" s="35"/>
      <c r="K207" s="35"/>
      <c r="L207" s="36"/>
      <c r="M207" s="36"/>
      <c r="N207" s="36"/>
      <c r="O207" s="37"/>
      <c r="P207" s="37"/>
      <c r="Q207" s="37"/>
      <c r="R207" s="37"/>
      <c r="S207" s="35"/>
      <c r="T207" s="35"/>
      <c r="U207" s="38"/>
      <c r="V207" s="531"/>
      <c r="W207" s="164"/>
      <c r="X207" s="164"/>
      <c r="Y207" s="164"/>
    </row>
    <row r="208" spans="3:27" ht="43.15" customHeight="1" x14ac:dyDescent="0.15">
      <c r="C208" s="196"/>
      <c r="D208" s="630"/>
      <c r="E208" s="633"/>
      <c r="F208" s="651" t="s">
        <v>108</v>
      </c>
      <c r="G208" s="652"/>
      <c r="H208" s="652"/>
      <c r="I208" s="652"/>
      <c r="J208" s="652"/>
      <c r="K208" s="628">
        <f>+別紙!AA14</f>
        <v>7978.7999999999993</v>
      </c>
      <c r="L208" s="628"/>
      <c r="M208" s="628"/>
      <c r="N208" s="628"/>
      <c r="O208" s="628"/>
      <c r="P208" s="199" t="s">
        <v>77</v>
      </c>
      <c r="Q208" s="653" t="s">
        <v>109</v>
      </c>
      <c r="R208" s="654"/>
      <c r="S208" s="654"/>
      <c r="T208" s="654"/>
      <c r="U208" s="655"/>
      <c r="V208" s="531"/>
      <c r="W208" s="164"/>
      <c r="X208" s="164"/>
      <c r="Y208" s="164"/>
    </row>
    <row r="209" spans="3:26" ht="43.15" customHeight="1" x14ac:dyDescent="0.15">
      <c r="C209" s="196"/>
      <c r="D209" s="630"/>
      <c r="E209" s="633"/>
      <c r="F209" s="295"/>
      <c r="G209" s="641" t="s">
        <v>110</v>
      </c>
      <c r="H209" s="642"/>
      <c r="I209" s="642"/>
      <c r="J209" s="642"/>
      <c r="K209" s="628" t="str">
        <f>+別紙!AA15</f>
        <v>0</v>
      </c>
      <c r="L209" s="628"/>
      <c r="M209" s="628"/>
      <c r="N209" s="628"/>
      <c r="O209" s="628"/>
      <c r="P209" s="541" t="s">
        <v>77</v>
      </c>
      <c r="Q209" s="656"/>
      <c r="R209" s="657"/>
      <c r="S209" s="657"/>
      <c r="T209" s="657"/>
      <c r="U209" s="658"/>
      <c r="V209" s="531"/>
      <c r="W209" s="164"/>
      <c r="X209" s="164"/>
      <c r="Y209" s="164"/>
    </row>
    <row r="210" spans="3:26" ht="43.15" customHeight="1" x14ac:dyDescent="0.15">
      <c r="C210" s="196"/>
      <c r="D210" s="630"/>
      <c r="E210" s="633"/>
      <c r="F210" s="295"/>
      <c r="G210" s="641" t="s">
        <v>111</v>
      </c>
      <c r="H210" s="642"/>
      <c r="I210" s="642"/>
      <c r="J210" s="642"/>
      <c r="K210" s="628">
        <f>+別紙!AA16</f>
        <v>7978.7999999999993</v>
      </c>
      <c r="L210" s="628"/>
      <c r="M210" s="628"/>
      <c r="N210" s="628"/>
      <c r="O210" s="628"/>
      <c r="P210" s="541" t="s">
        <v>77</v>
      </c>
      <c r="Q210" s="656"/>
      <c r="R210" s="657"/>
      <c r="S210" s="657"/>
      <c r="T210" s="657"/>
      <c r="U210" s="658"/>
      <c r="V210" s="531"/>
      <c r="W210" s="164"/>
      <c r="X210" s="164"/>
      <c r="Y210" s="164"/>
    </row>
    <row r="211" spans="3:26" ht="43.15" customHeight="1" x14ac:dyDescent="0.15">
      <c r="C211" s="196"/>
      <c r="D211" s="630"/>
      <c r="E211" s="633"/>
      <c r="F211" s="295"/>
      <c r="G211" s="641" t="s">
        <v>112</v>
      </c>
      <c r="H211" s="642"/>
      <c r="I211" s="642"/>
      <c r="J211" s="642"/>
      <c r="K211" s="628" t="str">
        <f>+別紙!AA17</f>
        <v>0</v>
      </c>
      <c r="L211" s="628"/>
      <c r="M211" s="628"/>
      <c r="N211" s="628"/>
      <c r="O211" s="628"/>
      <c r="P211" s="541" t="s">
        <v>77</v>
      </c>
      <c r="Q211" s="656"/>
      <c r="R211" s="657"/>
      <c r="S211" s="657"/>
      <c r="T211" s="657"/>
      <c r="U211" s="658"/>
      <c r="V211" s="531"/>
      <c r="W211" s="164"/>
      <c r="X211" s="164"/>
      <c r="Y211" s="164"/>
    </row>
    <row r="212" spans="3:26" ht="43.15" customHeight="1" x14ac:dyDescent="0.15">
      <c r="C212" s="196"/>
      <c r="D212" s="630"/>
      <c r="E212" s="633"/>
      <c r="F212" s="296"/>
      <c r="G212" s="641" t="s">
        <v>113</v>
      </c>
      <c r="H212" s="642"/>
      <c r="I212" s="642"/>
      <c r="J212" s="642"/>
      <c r="K212" s="628" t="str">
        <f>+別紙!AA18</f>
        <v>0</v>
      </c>
      <c r="L212" s="628"/>
      <c r="M212" s="628"/>
      <c r="N212" s="628"/>
      <c r="O212" s="628"/>
      <c r="P212" s="541" t="s">
        <v>77</v>
      </c>
      <c r="Q212" s="659"/>
      <c r="R212" s="660"/>
      <c r="S212" s="660"/>
      <c r="T212" s="660"/>
      <c r="U212" s="661"/>
      <c r="V212" s="531"/>
      <c r="W212" s="164"/>
      <c r="X212" s="164"/>
      <c r="Y212" s="164"/>
    </row>
    <row r="213" spans="3:26" ht="13.9" customHeight="1" x14ac:dyDescent="0.15">
      <c r="C213" s="196"/>
      <c r="D213" s="630"/>
      <c r="E213" s="633"/>
      <c r="F213" s="397" t="s">
        <v>78</v>
      </c>
      <c r="G213" s="397"/>
      <c r="H213" s="397"/>
      <c r="I213" s="287"/>
      <c r="J213" s="287"/>
      <c r="K213" s="287"/>
      <c r="L213" s="287"/>
      <c r="M213" s="287"/>
      <c r="N213" s="287"/>
      <c r="O213" s="287"/>
      <c r="P213" s="287"/>
      <c r="Q213" s="345"/>
      <c r="R213" s="345"/>
      <c r="S213" s="345"/>
      <c r="T213" s="345"/>
      <c r="U213" s="288"/>
      <c r="V213" s="532"/>
      <c r="W213" s="164"/>
      <c r="X213" s="164"/>
      <c r="Y213" s="164"/>
    </row>
    <row r="214" spans="3:26" ht="13.9" customHeight="1" x14ac:dyDescent="0.15">
      <c r="C214" s="196"/>
      <c r="D214" s="630"/>
      <c r="E214" s="633"/>
      <c r="F214" s="635" t="s">
        <v>427</v>
      </c>
      <c r="G214" s="636"/>
      <c r="H214" s="636"/>
      <c r="I214" s="636"/>
      <c r="J214" s="636"/>
      <c r="K214" s="636"/>
      <c r="L214" s="636"/>
      <c r="M214" s="636"/>
      <c r="N214" s="636"/>
      <c r="O214" s="636"/>
      <c r="P214" s="636"/>
      <c r="Q214" s="636"/>
      <c r="R214" s="636"/>
      <c r="S214" s="636"/>
      <c r="T214" s="636"/>
      <c r="U214" s="637"/>
      <c r="V214" s="531"/>
      <c r="W214" s="164"/>
      <c r="X214" s="164"/>
      <c r="Y214" s="164"/>
    </row>
    <row r="215" spans="3:26" ht="13.9" customHeight="1" x14ac:dyDescent="0.15">
      <c r="C215" s="196"/>
      <c r="D215" s="630"/>
      <c r="E215" s="633"/>
      <c r="F215" s="635"/>
      <c r="G215" s="636"/>
      <c r="H215" s="636"/>
      <c r="I215" s="636"/>
      <c r="J215" s="636"/>
      <c r="K215" s="636"/>
      <c r="L215" s="636"/>
      <c r="M215" s="636"/>
      <c r="N215" s="636"/>
      <c r="O215" s="636"/>
      <c r="P215" s="636"/>
      <c r="Q215" s="636"/>
      <c r="R215" s="636"/>
      <c r="S215" s="636"/>
      <c r="T215" s="636"/>
      <c r="U215" s="637"/>
      <c r="V215" s="531"/>
      <c r="W215" s="164"/>
      <c r="X215" s="164"/>
      <c r="Y215" s="164"/>
    </row>
    <row r="216" spans="3:26" ht="13.9" customHeight="1" x14ac:dyDescent="0.15">
      <c r="C216" s="196"/>
      <c r="D216" s="630"/>
      <c r="E216" s="633"/>
      <c r="F216" s="635"/>
      <c r="G216" s="636"/>
      <c r="H216" s="636"/>
      <c r="I216" s="636"/>
      <c r="J216" s="636"/>
      <c r="K216" s="636"/>
      <c r="L216" s="636"/>
      <c r="M216" s="636"/>
      <c r="N216" s="636"/>
      <c r="O216" s="636"/>
      <c r="P216" s="636"/>
      <c r="Q216" s="636"/>
      <c r="R216" s="636"/>
      <c r="S216" s="636"/>
      <c r="T216" s="636"/>
      <c r="U216" s="637"/>
      <c r="V216" s="531"/>
      <c r="W216" s="164"/>
      <c r="X216" s="164"/>
      <c r="Y216" s="164"/>
    </row>
    <row r="217" spans="3:26" ht="13.9" customHeight="1" x14ac:dyDescent="0.15">
      <c r="C217" s="196"/>
      <c r="D217" s="630"/>
      <c r="E217" s="633"/>
      <c r="F217" s="635"/>
      <c r="G217" s="636"/>
      <c r="H217" s="636"/>
      <c r="I217" s="636"/>
      <c r="J217" s="636"/>
      <c r="K217" s="636"/>
      <c r="L217" s="636"/>
      <c r="M217" s="636"/>
      <c r="N217" s="636"/>
      <c r="O217" s="636"/>
      <c r="P217" s="636"/>
      <c r="Q217" s="636"/>
      <c r="R217" s="636"/>
      <c r="S217" s="636"/>
      <c r="T217" s="636"/>
      <c r="U217" s="637"/>
      <c r="V217" s="531"/>
      <c r="W217" s="164"/>
      <c r="X217" s="164"/>
      <c r="Y217" s="164"/>
    </row>
    <row r="218" spans="3:26" ht="13.9" customHeight="1" x14ac:dyDescent="0.15">
      <c r="C218" s="196"/>
      <c r="D218" s="630"/>
      <c r="E218" s="633"/>
      <c r="F218" s="635"/>
      <c r="G218" s="636"/>
      <c r="H218" s="636"/>
      <c r="I218" s="636"/>
      <c r="J218" s="636"/>
      <c r="K218" s="636"/>
      <c r="L218" s="636"/>
      <c r="M218" s="636"/>
      <c r="N218" s="636"/>
      <c r="O218" s="636"/>
      <c r="P218" s="636"/>
      <c r="Q218" s="636"/>
      <c r="R218" s="636"/>
      <c r="S218" s="636"/>
      <c r="T218" s="636"/>
      <c r="U218" s="637"/>
      <c r="V218" s="531"/>
      <c r="W218" s="164"/>
      <c r="X218" s="164"/>
      <c r="Y218" s="164"/>
    </row>
    <row r="219" spans="3:26" ht="13.9" customHeight="1" x14ac:dyDescent="0.15">
      <c r="C219" s="196"/>
      <c r="D219" s="630"/>
      <c r="E219" s="633"/>
      <c r="F219" s="635"/>
      <c r="G219" s="636"/>
      <c r="H219" s="636"/>
      <c r="I219" s="636"/>
      <c r="J219" s="636"/>
      <c r="K219" s="636"/>
      <c r="L219" s="636"/>
      <c r="M219" s="636"/>
      <c r="N219" s="636"/>
      <c r="O219" s="636"/>
      <c r="P219" s="636"/>
      <c r="Q219" s="636"/>
      <c r="R219" s="636"/>
      <c r="S219" s="636"/>
      <c r="T219" s="636"/>
      <c r="U219" s="637"/>
      <c r="V219" s="531"/>
      <c r="W219" s="164"/>
      <c r="X219" s="164"/>
      <c r="Y219" s="164"/>
    </row>
    <row r="220" spans="3:26" ht="13.9" customHeight="1" x14ac:dyDescent="0.15">
      <c r="C220" s="196"/>
      <c r="D220" s="630"/>
      <c r="E220" s="633"/>
      <c r="F220" s="635"/>
      <c r="G220" s="636"/>
      <c r="H220" s="636"/>
      <c r="I220" s="636"/>
      <c r="J220" s="636"/>
      <c r="K220" s="636"/>
      <c r="L220" s="636"/>
      <c r="M220" s="636"/>
      <c r="N220" s="636"/>
      <c r="O220" s="636"/>
      <c r="P220" s="636"/>
      <c r="Q220" s="636"/>
      <c r="R220" s="636"/>
      <c r="S220" s="636"/>
      <c r="T220" s="636"/>
      <c r="U220" s="637"/>
      <c r="V220" s="531"/>
      <c r="W220" s="164"/>
      <c r="X220" s="164"/>
      <c r="Y220" s="164"/>
    </row>
    <row r="221" spans="3:26" ht="13.9" customHeight="1" x14ac:dyDescent="0.15">
      <c r="C221" s="196"/>
      <c r="D221" s="630"/>
      <c r="E221" s="633"/>
      <c r="F221" s="635"/>
      <c r="G221" s="636"/>
      <c r="H221" s="636"/>
      <c r="I221" s="636"/>
      <c r="J221" s="636"/>
      <c r="K221" s="636"/>
      <c r="L221" s="636"/>
      <c r="M221" s="636"/>
      <c r="N221" s="636"/>
      <c r="O221" s="636"/>
      <c r="P221" s="636"/>
      <c r="Q221" s="636"/>
      <c r="R221" s="636"/>
      <c r="S221" s="636"/>
      <c r="T221" s="636"/>
      <c r="U221" s="637"/>
      <c r="V221" s="626"/>
      <c r="W221" s="627"/>
      <c r="X221" s="627"/>
      <c r="Y221" s="627"/>
      <c r="Z221" s="627"/>
    </row>
    <row r="222" spans="3:26" ht="13.9" customHeight="1" x14ac:dyDescent="0.15">
      <c r="C222" s="198"/>
      <c r="D222" s="631"/>
      <c r="E222" s="634"/>
      <c r="F222" s="638"/>
      <c r="G222" s="639"/>
      <c r="H222" s="639"/>
      <c r="I222" s="639"/>
      <c r="J222" s="639"/>
      <c r="K222" s="639"/>
      <c r="L222" s="639"/>
      <c r="M222" s="639"/>
      <c r="N222" s="639"/>
      <c r="O222" s="639"/>
      <c r="P222" s="639"/>
      <c r="Q222" s="639"/>
      <c r="R222" s="639"/>
      <c r="S222" s="639"/>
      <c r="T222" s="639"/>
      <c r="U222" s="640"/>
      <c r="V222" s="531"/>
      <c r="W222" s="164"/>
      <c r="X222" s="164"/>
      <c r="Y222" s="164"/>
    </row>
    <row r="223" spans="3:26" ht="18" customHeight="1" x14ac:dyDescent="0.15">
      <c r="C223" s="622" t="s">
        <v>114</v>
      </c>
      <c r="D223" s="622"/>
      <c r="E223" s="622"/>
      <c r="F223" s="622"/>
      <c r="G223" s="622"/>
      <c r="H223" s="622"/>
      <c r="I223" s="622"/>
      <c r="J223" s="622"/>
      <c r="K223" s="622"/>
      <c r="L223" s="622"/>
      <c r="M223" s="622"/>
      <c r="N223" s="622"/>
      <c r="O223" s="622"/>
      <c r="P223" s="622"/>
      <c r="Q223" s="622"/>
      <c r="R223" s="622"/>
      <c r="S223" s="622"/>
      <c r="T223" s="622"/>
      <c r="U223" s="622"/>
      <c r="V223" s="532"/>
      <c r="W223" s="164"/>
      <c r="X223" s="164"/>
      <c r="Y223" s="164"/>
    </row>
    <row r="224" spans="3:26" ht="15" customHeight="1" x14ac:dyDescent="0.15">
      <c r="C224" s="200"/>
      <c r="D224" s="629" t="s">
        <v>48</v>
      </c>
      <c r="E224" s="632" t="s">
        <v>79</v>
      </c>
      <c r="F224" s="354" t="s">
        <v>80</v>
      </c>
      <c r="G224" s="37"/>
      <c r="H224" s="37"/>
      <c r="I224" s="35"/>
      <c r="J224" s="35"/>
      <c r="K224" s="35"/>
      <c r="L224" s="36"/>
      <c r="M224" s="36"/>
      <c r="N224" s="36"/>
      <c r="O224" s="37"/>
      <c r="P224" s="37"/>
      <c r="Q224" s="37"/>
      <c r="R224" s="37"/>
      <c r="S224" s="35"/>
      <c r="T224" s="35"/>
      <c r="U224" s="38"/>
      <c r="V224" s="531"/>
      <c r="W224" s="353"/>
      <c r="X224" s="353"/>
      <c r="Y224" s="164"/>
    </row>
    <row r="225" spans="3:56" ht="45" customHeight="1" x14ac:dyDescent="0.15">
      <c r="C225" s="196"/>
      <c r="D225" s="630"/>
      <c r="E225" s="633"/>
      <c r="F225" s="651" t="s">
        <v>108</v>
      </c>
      <c r="G225" s="652"/>
      <c r="H225" s="652"/>
      <c r="I225" s="652"/>
      <c r="J225" s="652"/>
      <c r="K225" s="628">
        <f>+別紙!AA43</f>
        <v>7580.7</v>
      </c>
      <c r="L225" s="628"/>
      <c r="M225" s="628"/>
      <c r="N225" s="628"/>
      <c r="O225" s="628"/>
      <c r="P225" s="199" t="s">
        <v>77</v>
      </c>
      <c r="Q225" s="653" t="s">
        <v>115</v>
      </c>
      <c r="R225" s="654"/>
      <c r="S225" s="654"/>
      <c r="T225" s="654"/>
      <c r="U225" s="655"/>
      <c r="V225" s="326"/>
      <c r="W225" s="326"/>
      <c r="X225" s="532"/>
      <c r="Y225" s="164"/>
      <c r="Z225" s="164"/>
      <c r="AA225" s="164"/>
      <c r="BC225" s="52"/>
      <c r="BD225" s="52"/>
    </row>
    <row r="226" spans="3:56" ht="45" customHeight="1" x14ac:dyDescent="0.15">
      <c r="C226" s="196"/>
      <c r="D226" s="630"/>
      <c r="E226" s="633"/>
      <c r="F226" s="295"/>
      <c r="G226" s="641" t="s">
        <v>110</v>
      </c>
      <c r="H226" s="642"/>
      <c r="I226" s="642"/>
      <c r="J226" s="642"/>
      <c r="K226" s="628">
        <f>+別紙!AA44</f>
        <v>0</v>
      </c>
      <c r="L226" s="628"/>
      <c r="M226" s="628"/>
      <c r="N226" s="628"/>
      <c r="O226" s="628"/>
      <c r="P226" s="541" t="s">
        <v>77</v>
      </c>
      <c r="Q226" s="656"/>
      <c r="R226" s="657"/>
      <c r="S226" s="657"/>
      <c r="T226" s="657"/>
      <c r="U226" s="658"/>
      <c r="V226" s="326"/>
      <c r="W226" s="326"/>
      <c r="X226" s="532"/>
      <c r="Y226" s="164"/>
      <c r="Z226" s="164"/>
      <c r="AA226" s="164"/>
      <c r="BC226" s="52"/>
      <c r="BD226" s="52"/>
    </row>
    <row r="227" spans="3:56" ht="45" customHeight="1" x14ac:dyDescent="0.15">
      <c r="C227" s="196"/>
      <c r="D227" s="630"/>
      <c r="E227" s="633"/>
      <c r="F227" s="295"/>
      <c r="G227" s="641" t="s">
        <v>111</v>
      </c>
      <c r="H227" s="642"/>
      <c r="I227" s="642"/>
      <c r="J227" s="642"/>
      <c r="K227" s="628">
        <f>+別紙!AA45</f>
        <v>7580.7</v>
      </c>
      <c r="L227" s="628"/>
      <c r="M227" s="628"/>
      <c r="N227" s="628"/>
      <c r="O227" s="628"/>
      <c r="P227" s="541" t="s">
        <v>77</v>
      </c>
      <c r="Q227" s="656"/>
      <c r="R227" s="657"/>
      <c r="S227" s="657"/>
      <c r="T227" s="657"/>
      <c r="U227" s="658"/>
      <c r="V227" s="326"/>
      <c r="W227" s="326"/>
      <c r="X227" s="532"/>
      <c r="Y227" s="164"/>
      <c r="Z227" s="164"/>
      <c r="AA227" s="164"/>
      <c r="BC227" s="52"/>
      <c r="BD227" s="52"/>
    </row>
    <row r="228" spans="3:56" ht="45" customHeight="1" x14ac:dyDescent="0.15">
      <c r="C228" s="196"/>
      <c r="D228" s="630"/>
      <c r="E228" s="633"/>
      <c r="F228" s="295"/>
      <c r="G228" s="641" t="s">
        <v>112</v>
      </c>
      <c r="H228" s="642"/>
      <c r="I228" s="642"/>
      <c r="J228" s="642"/>
      <c r="K228" s="628">
        <f>+別紙!AA46</f>
        <v>0</v>
      </c>
      <c r="L228" s="628"/>
      <c r="M228" s="628"/>
      <c r="N228" s="628"/>
      <c r="O228" s="628"/>
      <c r="P228" s="541" t="s">
        <v>77</v>
      </c>
      <c r="Q228" s="656"/>
      <c r="R228" s="657"/>
      <c r="S228" s="657"/>
      <c r="T228" s="657"/>
      <c r="U228" s="658"/>
      <c r="V228" s="326"/>
      <c r="W228" s="326"/>
      <c r="X228" s="532"/>
      <c r="Y228" s="164"/>
      <c r="Z228" s="164"/>
      <c r="AA228" s="164"/>
      <c r="BC228" s="52"/>
      <c r="BD228" s="52"/>
    </row>
    <row r="229" spans="3:56" ht="45" customHeight="1" x14ac:dyDescent="0.15">
      <c r="C229" s="196"/>
      <c r="D229" s="630"/>
      <c r="E229" s="633"/>
      <c r="F229" s="296"/>
      <c r="G229" s="641" t="s">
        <v>113</v>
      </c>
      <c r="H229" s="642"/>
      <c r="I229" s="642"/>
      <c r="J229" s="642"/>
      <c r="K229" s="628">
        <f>+別紙!AA47</f>
        <v>0</v>
      </c>
      <c r="L229" s="628"/>
      <c r="M229" s="628"/>
      <c r="N229" s="628"/>
      <c r="O229" s="628"/>
      <c r="P229" s="541" t="s">
        <v>77</v>
      </c>
      <c r="Q229" s="659"/>
      <c r="R229" s="660"/>
      <c r="S229" s="660"/>
      <c r="T229" s="660"/>
      <c r="U229" s="661"/>
      <c r="V229" s="326"/>
      <c r="W229" s="326"/>
      <c r="X229" s="532"/>
      <c r="Y229" s="164"/>
      <c r="Z229" s="164"/>
      <c r="AA229" s="164"/>
      <c r="BC229" s="52"/>
      <c r="BD229" s="52"/>
    </row>
    <row r="230" spans="3:56" ht="13.9" customHeight="1" x14ac:dyDescent="0.15">
      <c r="C230" s="196"/>
      <c r="D230" s="630"/>
      <c r="E230" s="633"/>
      <c r="F230" s="178" t="s">
        <v>82</v>
      </c>
      <c r="G230" s="42"/>
      <c r="H230" s="42"/>
      <c r="I230" s="40"/>
      <c r="J230" s="40"/>
      <c r="K230" s="40"/>
      <c r="L230" s="41"/>
      <c r="M230" s="41"/>
      <c r="N230" s="41"/>
      <c r="O230" s="42"/>
      <c r="P230" s="42"/>
      <c r="Q230" s="42"/>
      <c r="R230" s="42"/>
      <c r="S230" s="40"/>
      <c r="T230" s="340"/>
      <c r="U230" s="43"/>
      <c r="V230" s="532"/>
      <c r="W230" s="164"/>
      <c r="X230" s="164"/>
      <c r="Y230" s="164"/>
    </row>
    <row r="231" spans="3:56" ht="13.9" customHeight="1" x14ac:dyDescent="0.15">
      <c r="C231" s="196"/>
      <c r="D231" s="630"/>
      <c r="E231" s="633"/>
      <c r="F231" s="635" t="s">
        <v>428</v>
      </c>
      <c r="G231" s="636"/>
      <c r="H231" s="636"/>
      <c r="I231" s="636"/>
      <c r="J231" s="636"/>
      <c r="K231" s="636"/>
      <c r="L231" s="636"/>
      <c r="M231" s="636"/>
      <c r="N231" s="636"/>
      <c r="O231" s="636"/>
      <c r="P231" s="636"/>
      <c r="Q231" s="636"/>
      <c r="R231" s="636"/>
      <c r="S231" s="636"/>
      <c r="T231" s="636"/>
      <c r="U231" s="637"/>
      <c r="V231" s="531"/>
      <c r="W231" s="164"/>
      <c r="X231" s="164"/>
      <c r="Y231" s="164"/>
    </row>
    <row r="232" spans="3:56" ht="13.9" customHeight="1" x14ac:dyDescent="0.15">
      <c r="C232" s="196"/>
      <c r="D232" s="630"/>
      <c r="E232" s="633"/>
      <c r="F232" s="635"/>
      <c r="G232" s="636"/>
      <c r="H232" s="636"/>
      <c r="I232" s="636"/>
      <c r="J232" s="636"/>
      <c r="K232" s="636"/>
      <c r="L232" s="636"/>
      <c r="M232" s="636"/>
      <c r="N232" s="636"/>
      <c r="O232" s="636"/>
      <c r="P232" s="636"/>
      <c r="Q232" s="636"/>
      <c r="R232" s="636"/>
      <c r="S232" s="636"/>
      <c r="T232" s="636"/>
      <c r="U232" s="637"/>
      <c r="V232" s="531"/>
      <c r="W232" s="164"/>
      <c r="X232" s="164"/>
      <c r="Y232" s="164"/>
    </row>
    <row r="233" spans="3:56" ht="13.9" customHeight="1" x14ac:dyDescent="0.15">
      <c r="C233" s="196"/>
      <c r="D233" s="630"/>
      <c r="E233" s="633"/>
      <c r="F233" s="635"/>
      <c r="G233" s="636"/>
      <c r="H233" s="636"/>
      <c r="I233" s="636"/>
      <c r="J233" s="636"/>
      <c r="K233" s="636"/>
      <c r="L233" s="636"/>
      <c r="M233" s="636"/>
      <c r="N233" s="636"/>
      <c r="O233" s="636"/>
      <c r="P233" s="636"/>
      <c r="Q233" s="636"/>
      <c r="R233" s="636"/>
      <c r="S233" s="636"/>
      <c r="T233" s="636"/>
      <c r="U233" s="637"/>
      <c r="V233" s="531"/>
      <c r="W233" s="164"/>
      <c r="X233" s="164"/>
      <c r="Y233" s="164"/>
    </row>
    <row r="234" spans="3:56" ht="13.9" customHeight="1" x14ac:dyDescent="0.15">
      <c r="C234" s="196"/>
      <c r="D234" s="630"/>
      <c r="E234" s="633"/>
      <c r="F234" s="635"/>
      <c r="G234" s="636"/>
      <c r="H234" s="636"/>
      <c r="I234" s="636"/>
      <c r="J234" s="636"/>
      <c r="K234" s="636"/>
      <c r="L234" s="636"/>
      <c r="M234" s="636"/>
      <c r="N234" s="636"/>
      <c r="O234" s="636"/>
      <c r="P234" s="636"/>
      <c r="Q234" s="636"/>
      <c r="R234" s="636"/>
      <c r="S234" s="636"/>
      <c r="T234" s="636"/>
      <c r="U234" s="637"/>
      <c r="V234" s="531"/>
      <c r="W234" s="164"/>
      <c r="X234" s="164"/>
      <c r="Y234" s="164"/>
    </row>
    <row r="235" spans="3:56" ht="13.9" customHeight="1" x14ac:dyDescent="0.15">
      <c r="C235" s="196"/>
      <c r="D235" s="630"/>
      <c r="E235" s="633"/>
      <c r="F235" s="635"/>
      <c r="G235" s="636"/>
      <c r="H235" s="636"/>
      <c r="I235" s="636"/>
      <c r="J235" s="636"/>
      <c r="K235" s="636"/>
      <c r="L235" s="636"/>
      <c r="M235" s="636"/>
      <c r="N235" s="636"/>
      <c r="O235" s="636"/>
      <c r="P235" s="636"/>
      <c r="Q235" s="636"/>
      <c r="R235" s="636"/>
      <c r="S235" s="636"/>
      <c r="T235" s="636"/>
      <c r="U235" s="637"/>
      <c r="V235" s="531"/>
      <c r="W235" s="164"/>
      <c r="X235" s="164"/>
      <c r="Y235" s="164"/>
    </row>
    <row r="236" spans="3:56" ht="13.9" customHeight="1" x14ac:dyDescent="0.15">
      <c r="C236" s="196"/>
      <c r="D236" s="630"/>
      <c r="E236" s="633"/>
      <c r="F236" s="635"/>
      <c r="G236" s="636"/>
      <c r="H236" s="636"/>
      <c r="I236" s="636"/>
      <c r="J236" s="636"/>
      <c r="K236" s="636"/>
      <c r="L236" s="636"/>
      <c r="M236" s="636"/>
      <c r="N236" s="636"/>
      <c r="O236" s="636"/>
      <c r="P236" s="636"/>
      <c r="Q236" s="636"/>
      <c r="R236" s="636"/>
      <c r="S236" s="636"/>
      <c r="T236" s="636"/>
      <c r="U236" s="637"/>
      <c r="V236" s="531"/>
      <c r="W236" s="164"/>
      <c r="X236" s="164"/>
      <c r="Y236" s="164"/>
    </row>
    <row r="237" spans="3:56" ht="13.9" customHeight="1" x14ac:dyDescent="0.15">
      <c r="C237" s="196"/>
      <c r="D237" s="630"/>
      <c r="E237" s="633"/>
      <c r="F237" s="635"/>
      <c r="G237" s="636"/>
      <c r="H237" s="636"/>
      <c r="I237" s="636"/>
      <c r="J237" s="636"/>
      <c r="K237" s="636"/>
      <c r="L237" s="636"/>
      <c r="M237" s="636"/>
      <c r="N237" s="636"/>
      <c r="O237" s="636"/>
      <c r="P237" s="636"/>
      <c r="Q237" s="636"/>
      <c r="R237" s="636"/>
      <c r="S237" s="636"/>
      <c r="T237" s="636"/>
      <c r="U237" s="637"/>
      <c r="V237" s="531"/>
      <c r="W237" s="164"/>
      <c r="X237" s="164"/>
      <c r="Y237" s="164"/>
    </row>
    <row r="238" spans="3:56" ht="13.9" customHeight="1" x14ac:dyDescent="0.15">
      <c r="C238" s="196"/>
      <c r="D238" s="630"/>
      <c r="E238" s="633"/>
      <c r="F238" s="635"/>
      <c r="G238" s="636"/>
      <c r="H238" s="636"/>
      <c r="I238" s="636"/>
      <c r="J238" s="636"/>
      <c r="K238" s="636"/>
      <c r="L238" s="636"/>
      <c r="M238" s="636"/>
      <c r="N238" s="636"/>
      <c r="O238" s="636"/>
      <c r="P238" s="636"/>
      <c r="Q238" s="636"/>
      <c r="R238" s="636"/>
      <c r="S238" s="636"/>
      <c r="T238" s="636"/>
      <c r="U238" s="637"/>
      <c r="V238" s="626"/>
      <c r="W238" s="627"/>
      <c r="X238" s="627"/>
      <c r="Y238" s="627"/>
      <c r="Z238" s="627"/>
      <c r="AA238" s="627"/>
    </row>
    <row r="239" spans="3:56" ht="13.9" customHeight="1" x14ac:dyDescent="0.15">
      <c r="C239" s="196"/>
      <c r="D239" s="630"/>
      <c r="E239" s="633"/>
      <c r="F239" s="638"/>
      <c r="G239" s="639"/>
      <c r="H239" s="639"/>
      <c r="I239" s="639"/>
      <c r="J239" s="639"/>
      <c r="K239" s="639"/>
      <c r="L239" s="639"/>
      <c r="M239" s="639"/>
      <c r="N239" s="639"/>
      <c r="O239" s="639"/>
      <c r="P239" s="639"/>
      <c r="Q239" s="639"/>
      <c r="R239" s="639"/>
      <c r="S239" s="639"/>
      <c r="T239" s="639"/>
      <c r="U239" s="640"/>
      <c r="V239" s="531"/>
      <c r="W239" s="164"/>
      <c r="X239" s="164"/>
      <c r="Y239" s="164"/>
    </row>
    <row r="240" spans="3:56" ht="60" customHeight="1" x14ac:dyDescent="0.15">
      <c r="C240" s="623" t="s">
        <v>116</v>
      </c>
      <c r="D240" s="624"/>
      <c r="E240" s="625"/>
      <c r="F240" s="363"/>
      <c r="G240" s="34"/>
      <c r="H240" s="34"/>
      <c r="I240" s="35"/>
      <c r="J240" s="35"/>
      <c r="K240" s="35"/>
      <c r="L240" s="36"/>
      <c r="M240" s="36"/>
      <c r="N240" s="36"/>
      <c r="O240" s="37"/>
      <c r="P240" s="37"/>
      <c r="Q240" s="37"/>
      <c r="R240" s="37"/>
      <c r="S240" s="35"/>
      <c r="T240" s="35"/>
      <c r="U240" s="38"/>
    </row>
    <row r="241" spans="1:54" ht="19.899999999999999" customHeight="1" x14ac:dyDescent="0.15">
      <c r="C241" s="524"/>
      <c r="D241" s="525"/>
      <c r="E241" s="525"/>
      <c r="F241" s="39"/>
      <c r="G241" s="39"/>
      <c r="H241" s="39"/>
      <c r="I241" s="40"/>
      <c r="J241" s="40"/>
      <c r="K241" s="40"/>
      <c r="L241" s="41"/>
      <c r="M241" s="41"/>
      <c r="N241" s="41"/>
      <c r="O241" s="42"/>
      <c r="P241" s="42"/>
      <c r="Q241" s="42"/>
      <c r="R241" s="42"/>
      <c r="S241" s="40"/>
      <c r="T241" s="340"/>
      <c r="U241" s="340"/>
    </row>
    <row r="242" spans="1:54" ht="19.899999999999999" customHeight="1" x14ac:dyDescent="0.15">
      <c r="C242" s="622" t="s">
        <v>117</v>
      </c>
      <c r="D242" s="622"/>
      <c r="E242" s="622"/>
      <c r="F242" s="622"/>
      <c r="G242" s="622"/>
      <c r="H242" s="622"/>
      <c r="I242" s="622"/>
      <c r="J242" s="622"/>
      <c r="K242" s="622"/>
      <c r="L242" s="622"/>
      <c r="M242" s="622"/>
      <c r="N242" s="622"/>
      <c r="O242" s="622"/>
      <c r="P242" s="622"/>
      <c r="Q242" s="622"/>
      <c r="R242" s="622"/>
      <c r="S242" s="622"/>
      <c r="T242" s="622"/>
      <c r="U242" s="622"/>
    </row>
    <row r="243" spans="1:54" ht="13.5" x14ac:dyDescent="0.15">
      <c r="C243" s="178" t="s">
        <v>118</v>
      </c>
      <c r="D243" s="525"/>
      <c r="E243" s="525"/>
      <c r="F243" s="39"/>
      <c r="G243" s="39"/>
      <c r="H243" s="39"/>
      <c r="I243" s="40"/>
      <c r="J243" s="40"/>
      <c r="K243" s="40"/>
      <c r="L243" s="41"/>
      <c r="M243" s="41"/>
      <c r="N243" s="41"/>
      <c r="O243" s="42"/>
      <c r="P243" s="42"/>
      <c r="Q243" s="42"/>
      <c r="R243" s="42"/>
      <c r="S243" s="40"/>
      <c r="T243" s="40"/>
      <c r="U243" s="43"/>
    </row>
    <row r="244" spans="1:54" ht="15" customHeight="1" x14ac:dyDescent="0.15">
      <c r="A244" s="27">
        <v>11</v>
      </c>
      <c r="C244" s="526"/>
      <c r="D244" s="44"/>
      <c r="E244" s="44"/>
      <c r="F244" s="44"/>
      <c r="G244" s="44"/>
      <c r="H244" s="44"/>
      <c r="I244" s="44"/>
      <c r="J244" s="44"/>
      <c r="K244" s="44"/>
      <c r="L244" s="44"/>
      <c r="M244" s="44"/>
      <c r="N244" s="44"/>
      <c r="O244" s="44"/>
      <c r="P244" s="44"/>
      <c r="Q244" s="44"/>
      <c r="R244" s="44"/>
      <c r="S244" s="44"/>
      <c r="T244" s="44"/>
      <c r="U244" s="45"/>
    </row>
    <row r="245" spans="1:54" ht="24" customHeight="1" x14ac:dyDescent="0.15">
      <c r="C245" s="201">
        <v>1</v>
      </c>
      <c r="D245" s="620" t="s">
        <v>119</v>
      </c>
      <c r="E245" s="620"/>
      <c r="F245" s="620"/>
      <c r="G245" s="620"/>
      <c r="H245" s="620"/>
      <c r="I245" s="620"/>
      <c r="J245" s="620"/>
      <c r="K245" s="620"/>
      <c r="L245" s="620"/>
      <c r="M245" s="620"/>
      <c r="N245" s="620"/>
      <c r="O245" s="620"/>
      <c r="P245" s="620"/>
      <c r="Q245" s="620"/>
      <c r="R245" s="620"/>
      <c r="S245" s="620"/>
      <c r="T245" s="620"/>
      <c r="U245" s="621"/>
    </row>
    <row r="246" spans="1:54" ht="40.9" customHeight="1" x14ac:dyDescent="0.15">
      <c r="C246" s="201"/>
      <c r="D246" s="620" t="s">
        <v>120</v>
      </c>
      <c r="E246" s="620"/>
      <c r="F246" s="620"/>
      <c r="G246" s="620"/>
      <c r="H246" s="620"/>
      <c r="I246" s="620"/>
      <c r="J246" s="620"/>
      <c r="K246" s="620"/>
      <c r="L246" s="620"/>
      <c r="M246" s="620"/>
      <c r="N246" s="620"/>
      <c r="O246" s="620"/>
      <c r="P246" s="620"/>
      <c r="Q246" s="620"/>
      <c r="R246" s="620"/>
      <c r="S246" s="620"/>
      <c r="T246" s="620"/>
      <c r="U246" s="621"/>
    </row>
    <row r="247" spans="1:54" s="48" customFormat="1" ht="15" customHeight="1" x14ac:dyDescent="0.15">
      <c r="C247" s="201">
        <v>2</v>
      </c>
      <c r="D247" s="202" t="s">
        <v>121</v>
      </c>
      <c r="E247" s="529"/>
      <c r="F247" s="529"/>
      <c r="G247" s="529"/>
      <c r="H247" s="529"/>
      <c r="I247" s="529"/>
      <c r="J247" s="529"/>
      <c r="K247" s="529"/>
      <c r="L247" s="529"/>
      <c r="M247" s="529"/>
      <c r="N247" s="529"/>
      <c r="O247" s="529"/>
      <c r="P247" s="529"/>
      <c r="Q247" s="529"/>
      <c r="R247" s="529"/>
      <c r="S247" s="529"/>
      <c r="T247" s="529"/>
      <c r="U247" s="53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row>
    <row r="248" spans="1:54" s="48" customFormat="1" ht="15" customHeight="1" x14ac:dyDescent="0.15">
      <c r="C248" s="201">
        <v>3</v>
      </c>
      <c r="D248" s="202" t="s">
        <v>122</v>
      </c>
      <c r="E248" s="529"/>
      <c r="F248" s="529"/>
      <c r="G248" s="529"/>
      <c r="H248" s="529"/>
      <c r="I248" s="529"/>
      <c r="J248" s="529"/>
      <c r="K248" s="529"/>
      <c r="L248" s="529"/>
      <c r="M248" s="529"/>
      <c r="N248" s="529"/>
      <c r="O248" s="529"/>
      <c r="P248" s="529"/>
      <c r="Q248" s="529"/>
      <c r="R248" s="529"/>
      <c r="S248" s="529"/>
      <c r="T248" s="529"/>
      <c r="U248" s="53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row>
    <row r="249" spans="1:54" s="48" customFormat="1" ht="15" customHeight="1" x14ac:dyDescent="0.15">
      <c r="C249" s="201"/>
      <c r="D249" s="203" t="s">
        <v>123</v>
      </c>
      <c r="E249" s="202" t="s">
        <v>124</v>
      </c>
      <c r="F249" s="529"/>
      <c r="G249" s="529"/>
      <c r="H249" s="529"/>
      <c r="I249" s="529"/>
      <c r="J249" s="529"/>
      <c r="K249" s="529"/>
      <c r="L249" s="529"/>
      <c r="M249" s="529"/>
      <c r="N249" s="529"/>
      <c r="O249" s="529"/>
      <c r="P249" s="529"/>
      <c r="Q249" s="529"/>
      <c r="R249" s="529"/>
      <c r="S249" s="529"/>
      <c r="T249" s="529"/>
      <c r="U249" s="53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row>
    <row r="250" spans="1:54" s="48" customFormat="1" ht="39" customHeight="1" x14ac:dyDescent="0.15">
      <c r="C250" s="201"/>
      <c r="D250" s="203" t="s">
        <v>125</v>
      </c>
      <c r="E250" s="620" t="s">
        <v>126</v>
      </c>
      <c r="F250" s="620"/>
      <c r="G250" s="620"/>
      <c r="H250" s="620"/>
      <c r="I250" s="620"/>
      <c r="J250" s="620"/>
      <c r="K250" s="620"/>
      <c r="L250" s="620"/>
      <c r="M250" s="620"/>
      <c r="N250" s="620"/>
      <c r="O250" s="620"/>
      <c r="P250" s="620"/>
      <c r="Q250" s="620"/>
      <c r="R250" s="620"/>
      <c r="S250" s="620"/>
      <c r="T250" s="620"/>
      <c r="U250" s="621"/>
      <c r="W250" s="366" t="s">
        <v>127</v>
      </c>
      <c r="X250" s="50"/>
      <c r="Y250" s="50"/>
      <c r="Z250" s="50"/>
      <c r="AA250" s="2"/>
      <c r="AB250" s="2"/>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row>
    <row r="251" spans="1:54" s="48" customFormat="1" ht="30" customHeight="1" x14ac:dyDescent="0.15">
      <c r="C251" s="201"/>
      <c r="D251" s="203" t="s">
        <v>128</v>
      </c>
      <c r="E251" s="620" t="s">
        <v>129</v>
      </c>
      <c r="F251" s="620"/>
      <c r="G251" s="620"/>
      <c r="H251" s="620"/>
      <c r="I251" s="620"/>
      <c r="J251" s="620"/>
      <c r="K251" s="620"/>
      <c r="L251" s="620"/>
      <c r="M251" s="620"/>
      <c r="N251" s="620"/>
      <c r="O251" s="620"/>
      <c r="P251" s="620"/>
      <c r="Q251" s="620"/>
      <c r="R251" s="620"/>
      <c r="S251" s="620"/>
      <c r="T251" s="620"/>
      <c r="U251" s="621"/>
      <c r="W251" s="366" t="s">
        <v>130</v>
      </c>
      <c r="X251" s="3"/>
      <c r="Y251" s="50"/>
      <c r="Z251" s="4"/>
      <c r="AA251" s="4"/>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row>
    <row r="252" spans="1:54" s="48" customFormat="1" ht="40.9" customHeight="1" x14ac:dyDescent="0.15">
      <c r="C252" s="201">
        <v>4</v>
      </c>
      <c r="D252" s="620" t="s">
        <v>131</v>
      </c>
      <c r="E252" s="620"/>
      <c r="F252" s="620"/>
      <c r="G252" s="620"/>
      <c r="H252" s="620"/>
      <c r="I252" s="620"/>
      <c r="J252" s="620"/>
      <c r="K252" s="620"/>
      <c r="L252" s="620"/>
      <c r="M252" s="620"/>
      <c r="N252" s="620"/>
      <c r="O252" s="620"/>
      <c r="P252" s="620"/>
      <c r="Q252" s="620"/>
      <c r="R252" s="620"/>
      <c r="S252" s="620"/>
      <c r="T252" s="620"/>
      <c r="U252" s="621"/>
      <c r="W252" s="366" t="s">
        <v>132</v>
      </c>
      <c r="X252" s="3"/>
      <c r="Y252" s="50"/>
      <c r="Z252" s="4"/>
      <c r="AA252" s="4"/>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row>
    <row r="253" spans="1:54" s="48" customFormat="1" ht="76.150000000000006" customHeight="1" x14ac:dyDescent="0.15">
      <c r="C253" s="201">
        <v>5</v>
      </c>
      <c r="D253" s="620" t="s">
        <v>133</v>
      </c>
      <c r="E253" s="620"/>
      <c r="F253" s="620"/>
      <c r="G253" s="620"/>
      <c r="H253" s="620"/>
      <c r="I253" s="620"/>
      <c r="J253" s="620"/>
      <c r="K253" s="620"/>
      <c r="L253" s="620"/>
      <c r="M253" s="620"/>
      <c r="N253" s="620"/>
      <c r="O253" s="620"/>
      <c r="P253" s="620"/>
      <c r="Q253" s="620"/>
      <c r="R253" s="620"/>
      <c r="S253" s="620"/>
      <c r="T253" s="620"/>
      <c r="U253" s="621"/>
      <c r="W253" s="366" t="s">
        <v>134</v>
      </c>
      <c r="Y253" s="50"/>
      <c r="Z253" s="4"/>
      <c r="AA253" s="4"/>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row>
    <row r="254" spans="1:54" s="48" customFormat="1" ht="40.9" customHeight="1" x14ac:dyDescent="0.15">
      <c r="C254" s="201">
        <v>6</v>
      </c>
      <c r="D254" s="620" t="s">
        <v>135</v>
      </c>
      <c r="E254" s="620"/>
      <c r="F254" s="620"/>
      <c r="G254" s="620"/>
      <c r="H254" s="620"/>
      <c r="I254" s="620"/>
      <c r="J254" s="620"/>
      <c r="K254" s="620"/>
      <c r="L254" s="620"/>
      <c r="M254" s="620"/>
      <c r="N254" s="620"/>
      <c r="O254" s="620"/>
      <c r="P254" s="620"/>
      <c r="Q254" s="620"/>
      <c r="R254" s="620"/>
      <c r="S254" s="620"/>
      <c r="T254" s="620"/>
      <c r="U254" s="621"/>
      <c r="W254" s="366" t="s">
        <v>136</v>
      </c>
      <c r="Y254" s="50"/>
      <c r="Z254" s="4"/>
      <c r="AA254" s="4"/>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row>
    <row r="255" spans="1:54" s="48" customFormat="1" ht="15" customHeight="1" x14ac:dyDescent="0.15">
      <c r="C255" s="201">
        <v>7</v>
      </c>
      <c r="D255" s="202" t="s">
        <v>137</v>
      </c>
      <c r="E255" s="529"/>
      <c r="F255" s="529"/>
      <c r="G255" s="529"/>
      <c r="H255" s="529"/>
      <c r="I255" s="529"/>
      <c r="J255" s="529"/>
      <c r="K255" s="529"/>
      <c r="L255" s="529"/>
      <c r="M255" s="529"/>
      <c r="N255" s="529"/>
      <c r="O255" s="529"/>
      <c r="P255" s="529"/>
      <c r="Q255" s="529"/>
      <c r="R255" s="529"/>
      <c r="S255" s="529"/>
      <c r="T255" s="529"/>
      <c r="U255" s="530"/>
      <c r="X255" s="49"/>
      <c r="Y255" s="50"/>
      <c r="Z255" s="4"/>
      <c r="AA255" s="4"/>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row>
    <row r="256" spans="1:54" s="48" customFormat="1" ht="15" customHeight="1" x14ac:dyDescent="0.15">
      <c r="C256" s="204"/>
      <c r="D256" s="46"/>
      <c r="E256" s="46"/>
      <c r="F256" s="46"/>
      <c r="G256" s="46"/>
      <c r="H256" s="46"/>
      <c r="I256" s="46"/>
      <c r="J256" s="46"/>
      <c r="K256" s="46"/>
      <c r="L256" s="46"/>
      <c r="M256" s="46"/>
      <c r="N256" s="46"/>
      <c r="O256" s="46"/>
      <c r="P256" s="46"/>
      <c r="Q256" s="46"/>
      <c r="R256" s="46"/>
      <c r="S256" s="46"/>
      <c r="T256" s="46"/>
      <c r="U256" s="47"/>
      <c r="W256" s="307"/>
      <c r="X256" s="307"/>
      <c r="Y256" s="307"/>
      <c r="Z256" s="307"/>
      <c r="AA256" s="307"/>
      <c r="AB256" s="307"/>
      <c r="AC256" s="307"/>
      <c r="AD256" s="307"/>
      <c r="AE256" s="307"/>
      <c r="AF256" s="307"/>
      <c r="AG256" s="308"/>
      <c r="AH256" s="308"/>
      <c r="AI256" s="308"/>
      <c r="AJ256" s="308"/>
      <c r="AK256" s="308"/>
      <c r="AL256" s="308"/>
      <c r="AM256" s="50"/>
      <c r="AN256" s="50"/>
      <c r="AO256" s="50"/>
      <c r="AP256" s="50"/>
      <c r="AQ256" s="50"/>
      <c r="AR256" s="50"/>
      <c r="AS256" s="50"/>
      <c r="AT256" s="50"/>
      <c r="AU256" s="50"/>
      <c r="AV256" s="50"/>
      <c r="AW256" s="50"/>
      <c r="AX256" s="50"/>
      <c r="AY256" s="50"/>
      <c r="AZ256" s="50"/>
      <c r="BA256" s="50"/>
      <c r="BB256" s="50"/>
    </row>
    <row r="257" spans="1:54" s="48" customFormat="1" ht="15" customHeight="1" x14ac:dyDescent="0.15">
      <c r="W257" s="309"/>
      <c r="X257" s="309"/>
      <c r="Y257" s="309"/>
      <c r="Z257" s="309"/>
      <c r="AA257" s="309"/>
      <c r="AB257" s="309"/>
      <c r="AC257" s="309"/>
      <c r="AD257" s="309"/>
      <c r="AE257" s="309"/>
      <c r="AF257" s="309"/>
      <c r="AG257" s="310"/>
      <c r="AH257" s="308"/>
      <c r="AI257" s="308"/>
      <c r="AJ257" s="308"/>
      <c r="AK257" s="308"/>
      <c r="AL257" s="308"/>
      <c r="AM257" s="50"/>
      <c r="AN257" s="50"/>
      <c r="AO257" s="50"/>
      <c r="AP257" s="50"/>
      <c r="AQ257" s="50"/>
      <c r="AR257" s="50"/>
      <c r="AS257" s="50"/>
      <c r="AT257" s="50"/>
      <c r="AU257" s="50"/>
      <c r="AV257" s="50"/>
      <c r="AW257" s="50"/>
      <c r="AX257" s="50"/>
      <c r="AY257" s="50"/>
      <c r="AZ257" s="50"/>
      <c r="BA257" s="50"/>
      <c r="BB257" s="50"/>
    </row>
    <row r="258" spans="1:54" s="50" customFormat="1" ht="23.25" customHeight="1" x14ac:dyDescent="0.15">
      <c r="C258" s="48"/>
      <c r="D258" s="48"/>
      <c r="E258" s="48"/>
      <c r="F258" s="48"/>
      <c r="G258" s="48"/>
      <c r="H258" s="48"/>
      <c r="I258" s="48"/>
      <c r="J258" s="48"/>
      <c r="K258" s="48"/>
      <c r="L258" s="48"/>
      <c r="M258" s="48"/>
      <c r="N258" s="48"/>
      <c r="O258" s="48"/>
      <c r="P258" s="48"/>
      <c r="Q258" s="48"/>
      <c r="R258" s="48"/>
      <c r="S258" s="48"/>
      <c r="T258" s="48"/>
      <c r="U258" s="48"/>
      <c r="W258" s="311"/>
      <c r="X258" s="311"/>
      <c r="Y258" s="311"/>
      <c r="Z258" s="311"/>
      <c r="AA258" s="311"/>
      <c r="AB258" s="311"/>
      <c r="AC258" s="311"/>
      <c r="AD258" s="311"/>
      <c r="AE258" s="311"/>
      <c r="AF258" s="308"/>
      <c r="AG258" s="312"/>
      <c r="AH258" s="308"/>
      <c r="AI258" s="308"/>
      <c r="AJ258" s="308"/>
      <c r="AK258" s="308"/>
      <c r="AL258" s="308"/>
    </row>
    <row r="259" spans="1:54" s="50" customFormat="1" ht="23.25" customHeight="1" x14ac:dyDescent="0.15">
      <c r="C259" s="48"/>
      <c r="D259" s="48"/>
      <c r="E259" s="48"/>
      <c r="F259" s="48"/>
      <c r="G259" s="48"/>
      <c r="H259" s="48"/>
      <c r="I259" s="48"/>
      <c r="J259" s="48"/>
      <c r="K259" s="48"/>
      <c r="L259" s="48"/>
      <c r="M259" s="48"/>
      <c r="N259" s="48"/>
      <c r="O259" s="48"/>
      <c r="P259" s="48"/>
      <c r="Q259" s="48"/>
      <c r="R259" s="48"/>
      <c r="S259" s="48"/>
      <c r="T259" s="48"/>
      <c r="U259" s="48"/>
      <c r="W259" s="311"/>
      <c r="X259" s="311"/>
      <c r="Y259" s="311"/>
      <c r="Z259" s="311"/>
      <c r="AA259" s="312"/>
      <c r="AB259" s="311"/>
      <c r="AC259" s="311"/>
      <c r="AD259" s="311"/>
      <c r="AE259" s="311"/>
      <c r="AF259" s="308"/>
      <c r="AG259" s="312"/>
      <c r="AH259" s="308"/>
      <c r="AI259" s="308"/>
      <c r="AJ259" s="308"/>
      <c r="AK259" s="308"/>
      <c r="AL259" s="308"/>
    </row>
    <row r="260" spans="1:54" s="50" customFormat="1" ht="23.25" customHeight="1" x14ac:dyDescent="0.15">
      <c r="C260" s="48"/>
      <c r="D260" s="48"/>
      <c r="E260" s="48"/>
      <c r="F260" s="48"/>
      <c r="G260" s="48"/>
      <c r="H260" s="48"/>
      <c r="I260" s="48"/>
      <c r="J260" s="48"/>
      <c r="K260" s="48"/>
      <c r="L260" s="48"/>
      <c r="M260" s="48"/>
      <c r="N260" s="48"/>
      <c r="O260" s="48"/>
      <c r="P260" s="48"/>
      <c r="Q260" s="48"/>
      <c r="R260" s="48"/>
      <c r="S260" s="48"/>
      <c r="T260" s="48"/>
      <c r="U260" s="48"/>
      <c r="W260" s="312"/>
      <c r="X260" s="311"/>
      <c r="Y260" s="311"/>
      <c r="Z260" s="311"/>
      <c r="AA260" s="311"/>
      <c r="AB260" s="311"/>
      <c r="AC260" s="311"/>
      <c r="AD260" s="311"/>
      <c r="AE260" s="311"/>
      <c r="AF260" s="308"/>
      <c r="AG260" s="312"/>
      <c r="AH260" s="313"/>
      <c r="AI260" s="308"/>
      <c r="AJ260" s="308"/>
      <c r="AK260" s="308"/>
      <c r="AL260" s="308"/>
    </row>
    <row r="261" spans="1:54" s="50" customFormat="1" ht="23.25" customHeight="1" x14ac:dyDescent="0.15">
      <c r="C261" s="48"/>
      <c r="D261" s="48"/>
      <c r="E261" s="48"/>
      <c r="F261" s="48"/>
      <c r="G261" s="48"/>
      <c r="H261" s="48"/>
      <c r="I261" s="48"/>
      <c r="J261" s="48"/>
      <c r="K261" s="48"/>
      <c r="L261" s="48"/>
      <c r="M261" s="48"/>
      <c r="N261" s="48"/>
      <c r="O261" s="48"/>
      <c r="P261" s="48"/>
      <c r="Q261" s="48"/>
      <c r="R261" s="48"/>
      <c r="S261" s="48"/>
      <c r="T261" s="48"/>
      <c r="U261" s="48"/>
      <c r="W261" s="5"/>
      <c r="X261" s="5"/>
      <c r="Y261" s="5"/>
      <c r="Z261" s="5"/>
      <c r="AA261" s="104"/>
      <c r="AB261" s="5"/>
      <c r="AC261" s="5"/>
      <c r="AD261" s="5"/>
      <c r="AE261" s="5"/>
      <c r="AF261" s="5"/>
      <c r="AG261" s="104"/>
    </row>
    <row r="262" spans="1:54" s="50" customFormat="1" x14ac:dyDescent="0.15">
      <c r="C262" s="48"/>
      <c r="D262" s="48"/>
      <c r="E262" s="48"/>
      <c r="F262" s="48"/>
      <c r="G262" s="48"/>
      <c r="H262" s="48"/>
      <c r="I262" s="48"/>
      <c r="J262" s="48"/>
      <c r="K262" s="48"/>
      <c r="L262" s="48"/>
      <c r="M262" s="48"/>
      <c r="N262" s="48"/>
      <c r="O262" s="48"/>
      <c r="P262" s="48"/>
      <c r="Q262" s="48"/>
      <c r="R262" s="48"/>
      <c r="S262" s="48"/>
      <c r="T262" s="48"/>
      <c r="U262" s="48"/>
      <c r="W262" s="5"/>
      <c r="X262" s="5"/>
      <c r="Y262" s="5"/>
      <c r="Z262" s="5"/>
      <c r="AA262" s="5"/>
      <c r="AB262" s="5"/>
      <c r="AC262" s="5"/>
      <c r="AD262" s="5"/>
      <c r="AE262" s="5"/>
      <c r="AF262" s="5"/>
      <c r="AG262" s="5"/>
    </row>
    <row r="263" spans="1:54" s="50" customFormat="1" x14ac:dyDescent="0.15">
      <c r="C263" s="48"/>
      <c r="D263" s="48"/>
      <c r="E263" s="48"/>
      <c r="F263" s="48"/>
      <c r="G263" s="48"/>
      <c r="H263" s="48"/>
      <c r="I263" s="48"/>
      <c r="J263" s="48"/>
      <c r="K263" s="48"/>
      <c r="L263" s="48"/>
      <c r="M263" s="48"/>
      <c r="N263" s="48"/>
      <c r="O263" s="48"/>
      <c r="P263" s="48"/>
      <c r="Q263" s="48"/>
      <c r="R263" s="48"/>
      <c r="S263" s="48"/>
      <c r="T263" s="48"/>
      <c r="U263" s="48"/>
      <c r="W263" s="5"/>
      <c r="X263" s="5"/>
      <c r="Y263" s="5"/>
      <c r="Z263" s="5"/>
      <c r="AA263" s="5"/>
      <c r="AB263" s="5"/>
      <c r="AC263" s="5"/>
      <c r="AD263" s="5"/>
      <c r="AE263" s="5"/>
      <c r="AF263" s="5"/>
      <c r="AG263" s="5"/>
    </row>
    <row r="264" spans="1:54" s="50" customFormat="1" ht="13.5" x14ac:dyDescent="0.15">
      <c r="C264" s="48"/>
      <c r="D264" s="48"/>
      <c r="E264" s="48"/>
      <c r="F264" s="48"/>
      <c r="G264" s="48"/>
      <c r="H264" s="48"/>
      <c r="I264" s="48"/>
      <c r="J264" s="48"/>
      <c r="K264" s="48"/>
      <c r="L264" s="48"/>
      <c r="M264" s="48"/>
      <c r="N264" s="48"/>
      <c r="O264" s="48"/>
      <c r="P264" s="48"/>
      <c r="Q264" s="48"/>
      <c r="R264" s="48"/>
      <c r="S264" s="48"/>
      <c r="T264" s="48"/>
      <c r="U264" s="48"/>
      <c r="W264" s="2"/>
      <c r="X264" s="2"/>
      <c r="Y264" s="2"/>
      <c r="Z264" s="2"/>
      <c r="AA264" s="2"/>
      <c r="AB264" s="2"/>
      <c r="AC264" s="2"/>
      <c r="AD264" s="2"/>
      <c r="AE264" s="2"/>
      <c r="AF264" s="2"/>
    </row>
    <row r="265" spans="1:54" ht="13.5" x14ac:dyDescent="0.15">
      <c r="A265" s="51"/>
      <c r="B265" s="51"/>
      <c r="C265" s="48"/>
      <c r="D265" s="48"/>
      <c r="E265" s="48"/>
      <c r="F265" s="48"/>
      <c r="G265" s="48"/>
      <c r="H265" s="48"/>
      <c r="I265" s="48"/>
      <c r="J265" s="48"/>
      <c r="K265" s="48"/>
      <c r="L265" s="48"/>
      <c r="M265" s="48"/>
      <c r="N265" s="48"/>
      <c r="O265" s="48"/>
      <c r="P265" s="48"/>
      <c r="Q265" s="48"/>
      <c r="R265" s="48"/>
      <c r="S265" s="48"/>
      <c r="T265" s="48"/>
      <c r="U265" s="48"/>
      <c r="V265" s="52"/>
      <c r="W265" s="367" t="s">
        <v>138</v>
      </c>
      <c r="X265" s="368" t="s">
        <v>139</v>
      </c>
      <c r="Y265" s="368"/>
      <c r="Z265" s="1"/>
      <c r="AA265" s="1"/>
      <c r="AB265" s="1"/>
      <c r="AC265" s="1"/>
      <c r="AD265" s="1"/>
      <c r="AE265" s="1"/>
      <c r="AF265" s="1"/>
    </row>
    <row r="266" spans="1:54" ht="13.5" x14ac:dyDescent="0.15">
      <c r="A266" s="51"/>
      <c r="B266" s="51"/>
      <c r="C266" s="48"/>
      <c r="D266" s="48"/>
      <c r="E266" s="48"/>
      <c r="F266" s="48"/>
      <c r="G266" s="48"/>
      <c r="H266" s="48"/>
      <c r="I266" s="48"/>
      <c r="J266" s="48"/>
      <c r="K266" s="48"/>
      <c r="L266" s="48"/>
      <c r="M266" s="48"/>
      <c r="N266" s="48"/>
      <c r="O266" s="48"/>
      <c r="P266" s="48"/>
      <c r="Q266" s="48"/>
      <c r="R266" s="48"/>
      <c r="S266" s="48"/>
      <c r="T266" s="48"/>
      <c r="U266" s="48"/>
      <c r="V266" s="52"/>
      <c r="W266" s="368" t="s">
        <v>140</v>
      </c>
      <c r="X266" s="369" t="s">
        <v>141</v>
      </c>
      <c r="Y266" s="368"/>
      <c r="Z266" s="1"/>
      <c r="AA266" s="1"/>
      <c r="AB266" s="1"/>
      <c r="AC266" s="1"/>
      <c r="AD266" s="1"/>
      <c r="AE266" s="1"/>
      <c r="AF266" s="1"/>
    </row>
    <row r="267" spans="1:54" ht="13.5" x14ac:dyDescent="0.15">
      <c r="A267" s="51"/>
      <c r="B267" s="51"/>
      <c r="C267" s="48"/>
      <c r="D267" s="48"/>
      <c r="E267" s="48"/>
      <c r="F267" s="48"/>
      <c r="G267" s="48"/>
      <c r="H267" s="48"/>
      <c r="I267" s="48"/>
      <c r="J267" s="48"/>
      <c r="K267" s="48"/>
      <c r="L267" s="48"/>
      <c r="M267" s="48"/>
      <c r="N267" s="48"/>
      <c r="O267" s="48"/>
      <c r="P267" s="48"/>
      <c r="Q267" s="48"/>
      <c r="R267" s="48"/>
      <c r="S267" s="48"/>
      <c r="T267" s="48"/>
      <c r="U267" s="48"/>
      <c r="V267" s="52"/>
      <c r="W267" s="368"/>
      <c r="X267" s="368"/>
      <c r="Y267" s="368"/>
      <c r="Z267" s="1"/>
      <c r="AA267" s="1"/>
      <c r="AB267" s="1"/>
      <c r="AC267" s="1"/>
      <c r="AD267" s="1"/>
      <c r="AE267" s="1"/>
      <c r="AF267" s="1"/>
    </row>
    <row r="268" spans="1:54" ht="13.5" x14ac:dyDescent="0.15">
      <c r="C268" s="50"/>
      <c r="D268" s="50"/>
      <c r="E268" s="50"/>
      <c r="F268" s="50"/>
      <c r="G268" s="50"/>
      <c r="H268" s="50"/>
      <c r="I268" s="50"/>
      <c r="J268" s="50"/>
      <c r="K268" s="50"/>
      <c r="L268" s="50"/>
      <c r="M268" s="50"/>
      <c r="N268" s="50"/>
      <c r="O268" s="50"/>
      <c r="P268" s="50"/>
      <c r="Q268" s="50"/>
      <c r="R268" s="50"/>
      <c r="S268" s="50"/>
      <c r="T268" s="50"/>
      <c r="U268" s="50"/>
      <c r="W268" s="368" t="s">
        <v>142</v>
      </c>
      <c r="X268" s="368"/>
      <c r="Y268" s="370"/>
    </row>
    <row r="269" spans="1:54" ht="13.5" x14ac:dyDescent="0.15">
      <c r="C269" s="50"/>
      <c r="D269" s="50"/>
      <c r="E269" s="50"/>
      <c r="F269" s="50"/>
      <c r="G269" s="50"/>
      <c r="H269" s="50"/>
      <c r="I269" s="50"/>
      <c r="J269" s="50"/>
      <c r="K269" s="50"/>
      <c r="L269" s="50"/>
      <c r="M269" s="50"/>
      <c r="N269" s="50"/>
      <c r="O269" s="50"/>
      <c r="P269" s="50"/>
      <c r="Q269" s="50"/>
      <c r="R269" s="50"/>
      <c r="S269" s="50"/>
      <c r="T269" s="50"/>
      <c r="U269" s="50"/>
      <c r="W269" s="368" t="s">
        <v>143</v>
      </c>
      <c r="X269" s="368"/>
      <c r="Y269" s="370"/>
    </row>
    <row r="270" spans="1:54" ht="13.5" x14ac:dyDescent="0.15">
      <c r="C270" s="50"/>
      <c r="D270" s="50"/>
      <c r="E270" s="50"/>
      <c r="F270" s="50"/>
      <c r="G270" s="50"/>
      <c r="H270" s="50"/>
      <c r="I270" s="50"/>
      <c r="J270" s="50"/>
      <c r="K270" s="50"/>
      <c r="L270" s="50"/>
      <c r="M270" s="50"/>
      <c r="N270" s="50"/>
      <c r="O270" s="50"/>
      <c r="P270" s="50"/>
      <c r="Q270" s="50"/>
      <c r="R270" s="50"/>
      <c r="S270" s="50"/>
      <c r="T270" s="50"/>
      <c r="U270" s="50"/>
      <c r="W270" s="368" t="s">
        <v>144</v>
      </c>
      <c r="X270" s="368"/>
      <c r="Y270" s="370"/>
    </row>
    <row r="271" spans="1:54" ht="13.5" x14ac:dyDescent="0.15">
      <c r="C271" s="50"/>
      <c r="D271" s="50"/>
      <c r="E271" s="50"/>
      <c r="F271" s="50"/>
      <c r="G271" s="50"/>
      <c r="H271" s="50"/>
      <c r="I271" s="50"/>
      <c r="J271" s="50"/>
      <c r="K271" s="50"/>
      <c r="L271" s="50"/>
      <c r="M271" s="50"/>
      <c r="N271" s="50"/>
      <c r="O271" s="50"/>
      <c r="P271" s="50"/>
      <c r="Q271" s="50"/>
      <c r="R271" s="50"/>
      <c r="S271" s="50"/>
      <c r="T271" s="50"/>
      <c r="U271" s="50"/>
      <c r="W271" s="368" t="s">
        <v>145</v>
      </c>
      <c r="X271" s="368"/>
      <c r="Y271" s="370"/>
    </row>
    <row r="272" spans="1:54" ht="13.5" x14ac:dyDescent="0.15">
      <c r="C272" s="50"/>
      <c r="D272" s="50"/>
      <c r="E272" s="50"/>
      <c r="F272" s="50"/>
      <c r="G272" s="50"/>
      <c r="H272" s="50"/>
      <c r="I272" s="50"/>
      <c r="J272" s="50"/>
      <c r="K272" s="50"/>
      <c r="L272" s="50"/>
      <c r="M272" s="50"/>
      <c r="N272" s="50"/>
      <c r="O272" s="50"/>
      <c r="P272" s="50"/>
      <c r="Q272" s="50"/>
      <c r="R272" s="50"/>
      <c r="S272" s="50"/>
      <c r="T272" s="50"/>
      <c r="U272" s="50"/>
      <c r="W272" s="368" t="s">
        <v>146</v>
      </c>
      <c r="X272" s="368"/>
      <c r="Y272" s="370"/>
    </row>
    <row r="273" spans="3:25" ht="13.5" x14ac:dyDescent="0.15">
      <c r="C273" s="50"/>
      <c r="D273" s="50"/>
      <c r="E273" s="50"/>
      <c r="F273" s="50"/>
      <c r="G273" s="50"/>
      <c r="H273" s="50"/>
      <c r="I273" s="50"/>
      <c r="J273" s="50"/>
      <c r="K273" s="50"/>
      <c r="L273" s="50"/>
      <c r="M273" s="50"/>
      <c r="N273" s="50"/>
      <c r="O273" s="50"/>
      <c r="P273" s="50"/>
      <c r="Q273" s="50"/>
      <c r="R273" s="50"/>
      <c r="S273" s="50"/>
      <c r="T273" s="50"/>
      <c r="U273" s="50"/>
      <c r="W273" s="368" t="s">
        <v>147</v>
      </c>
      <c r="X273" s="370"/>
      <c r="Y273" s="370"/>
    </row>
    <row r="274" spans="3:25" ht="13.5" x14ac:dyDescent="0.15">
      <c r="C274" s="50"/>
      <c r="D274" s="50"/>
      <c r="E274" s="50"/>
      <c r="F274" s="50"/>
      <c r="G274" s="50"/>
      <c r="H274" s="50"/>
      <c r="I274" s="50"/>
      <c r="J274" s="50"/>
      <c r="K274" s="50"/>
      <c r="L274" s="50"/>
      <c r="M274" s="50"/>
      <c r="N274" s="50"/>
      <c r="O274" s="50"/>
      <c r="P274" s="50"/>
      <c r="Q274" s="50"/>
      <c r="R274" s="50"/>
      <c r="S274" s="50"/>
      <c r="T274" s="50"/>
      <c r="U274" s="50"/>
      <c r="W274" s="368" t="s">
        <v>148</v>
      </c>
      <c r="X274" s="370"/>
      <c r="Y274" s="370"/>
    </row>
    <row r="275" spans="3:25" ht="13.5" x14ac:dyDescent="0.15">
      <c r="C275" s="52"/>
      <c r="D275" s="52"/>
      <c r="E275" s="52"/>
      <c r="F275" s="52"/>
      <c r="G275" s="52"/>
      <c r="H275" s="52"/>
      <c r="I275" s="52"/>
      <c r="J275" s="52"/>
      <c r="K275" s="52"/>
      <c r="L275" s="52"/>
      <c r="M275" s="52"/>
      <c r="N275" s="52"/>
      <c r="O275" s="52"/>
      <c r="P275" s="52"/>
      <c r="Q275" s="52"/>
      <c r="R275" s="52"/>
      <c r="S275" s="52"/>
      <c r="T275" s="52"/>
      <c r="U275" s="52"/>
      <c r="W275" s="368" t="s">
        <v>149</v>
      </c>
      <c r="X275" s="370"/>
      <c r="Y275" s="370"/>
    </row>
    <row r="276" spans="3:25" ht="13.5" x14ac:dyDescent="0.15">
      <c r="C276" s="52"/>
      <c r="D276" s="52"/>
      <c r="E276" s="52"/>
      <c r="F276" s="52"/>
      <c r="G276" s="52"/>
      <c r="H276" s="52"/>
      <c r="I276" s="52"/>
      <c r="J276" s="52"/>
      <c r="K276" s="52"/>
      <c r="L276" s="52"/>
      <c r="M276" s="52"/>
      <c r="N276" s="52"/>
      <c r="O276" s="52"/>
      <c r="P276" s="52"/>
      <c r="Q276" s="52"/>
      <c r="R276" s="52"/>
      <c r="S276" s="52"/>
      <c r="T276" s="52"/>
      <c r="U276" s="52"/>
      <c r="W276" s="368" t="s">
        <v>150</v>
      </c>
      <c r="X276" s="370"/>
      <c r="Y276" s="370"/>
    </row>
    <row r="277" spans="3:25" ht="13.5" x14ac:dyDescent="0.15">
      <c r="C277" s="52"/>
      <c r="D277" s="52"/>
      <c r="E277" s="52"/>
      <c r="F277" s="52"/>
      <c r="G277" s="52"/>
      <c r="H277" s="52"/>
      <c r="I277" s="52"/>
      <c r="J277" s="52"/>
      <c r="K277" s="52"/>
      <c r="L277" s="52"/>
      <c r="M277" s="52"/>
      <c r="N277" s="52"/>
      <c r="O277" s="52"/>
      <c r="P277" s="52"/>
      <c r="Q277" s="52"/>
      <c r="R277" s="52"/>
      <c r="S277" s="52"/>
      <c r="T277" s="52"/>
      <c r="U277" s="52"/>
      <c r="W277" s="368" t="s">
        <v>151</v>
      </c>
      <c r="X277" s="370"/>
      <c r="Y277" s="370"/>
    </row>
    <row r="278" spans="3:25" ht="13.5" x14ac:dyDescent="0.15">
      <c r="W278" s="368" t="s">
        <v>152</v>
      </c>
      <c r="X278" s="370"/>
      <c r="Y278" s="370"/>
    </row>
    <row r="279" spans="3:25" ht="13.5" x14ac:dyDescent="0.15">
      <c r="W279" s="368" t="s">
        <v>153</v>
      </c>
      <c r="X279" s="370"/>
      <c r="Y279" s="370"/>
    </row>
    <row r="280" spans="3:25" ht="13.5" x14ac:dyDescent="0.15">
      <c r="W280" s="368" t="s">
        <v>154</v>
      </c>
      <c r="X280" s="370"/>
      <c r="Y280" s="370"/>
    </row>
    <row r="281" spans="3:25" ht="13.5" x14ac:dyDescent="0.15">
      <c r="W281" s="368" t="s">
        <v>155</v>
      </c>
      <c r="X281" s="370"/>
      <c r="Y281" s="370"/>
    </row>
    <row r="282" spans="3:25" ht="13.5" x14ac:dyDescent="0.15">
      <c r="W282" s="368" t="s">
        <v>156</v>
      </c>
      <c r="X282" s="370"/>
      <c r="Y282" s="370"/>
    </row>
    <row r="283" spans="3:25" ht="13.5" x14ac:dyDescent="0.15">
      <c r="W283" s="368" t="s">
        <v>157</v>
      </c>
      <c r="X283" s="370"/>
      <c r="Y283" s="370"/>
    </row>
    <row r="284" spans="3:25" ht="13.5" x14ac:dyDescent="0.15">
      <c r="W284" s="368" t="s">
        <v>158</v>
      </c>
      <c r="X284" s="370"/>
      <c r="Y284" s="370"/>
    </row>
    <row r="285" spans="3:25" ht="13.5" x14ac:dyDescent="0.15">
      <c r="W285" s="368" t="s">
        <v>159</v>
      </c>
      <c r="X285" s="370"/>
      <c r="Y285" s="370"/>
    </row>
    <row r="286" spans="3:25" ht="13.5" x14ac:dyDescent="0.15">
      <c r="W286" s="368" t="s">
        <v>160</v>
      </c>
      <c r="X286" s="370"/>
      <c r="Y286" s="370"/>
    </row>
    <row r="287" spans="3:25" ht="13.5" x14ac:dyDescent="0.15">
      <c r="W287" s="368" t="s">
        <v>161</v>
      </c>
      <c r="X287" s="370"/>
      <c r="Y287" s="370"/>
    </row>
    <row r="288" spans="3:25" ht="13.5" x14ac:dyDescent="0.15">
      <c r="W288" s="368" t="s">
        <v>162</v>
      </c>
      <c r="X288" s="370"/>
      <c r="Y288" s="370"/>
    </row>
    <row r="289" spans="23:25" ht="13.5" x14ac:dyDescent="0.15">
      <c r="W289" s="368" t="s">
        <v>163</v>
      </c>
      <c r="X289" s="370"/>
      <c r="Y289" s="370"/>
    </row>
    <row r="290" spans="23:25" ht="13.5" x14ac:dyDescent="0.15">
      <c r="W290" s="368" t="s">
        <v>164</v>
      </c>
      <c r="X290" s="370"/>
      <c r="Y290" s="370"/>
    </row>
    <row r="291" spans="23:25" ht="13.5" x14ac:dyDescent="0.15">
      <c r="W291" s="368" t="s">
        <v>165</v>
      </c>
      <c r="X291" s="370"/>
      <c r="Y291" s="370"/>
    </row>
    <row r="292" spans="23:25" ht="13.5" x14ac:dyDescent="0.15">
      <c r="W292" s="368" t="s">
        <v>166</v>
      </c>
      <c r="X292" s="370"/>
      <c r="Y292" s="370"/>
    </row>
    <row r="293" spans="23:25" ht="13.5" x14ac:dyDescent="0.15">
      <c r="W293" s="368" t="s">
        <v>167</v>
      </c>
      <c r="X293" s="370"/>
      <c r="Y293" s="370"/>
    </row>
    <row r="294" spans="23:25" ht="13.5" x14ac:dyDescent="0.15">
      <c r="W294" s="368" t="s">
        <v>168</v>
      </c>
      <c r="X294" s="370"/>
      <c r="Y294" s="370"/>
    </row>
    <row r="295" spans="23:25" ht="13.5" x14ac:dyDescent="0.15">
      <c r="W295" s="368" t="s">
        <v>169</v>
      </c>
      <c r="X295" s="370"/>
      <c r="Y295" s="370"/>
    </row>
    <row r="296" spans="23:25" ht="13.5" x14ac:dyDescent="0.15">
      <c r="W296" s="368" t="s">
        <v>170</v>
      </c>
      <c r="X296" s="370"/>
      <c r="Y296" s="370"/>
    </row>
    <row r="297" spans="23:25" ht="13.5" x14ac:dyDescent="0.15">
      <c r="W297" s="368" t="s">
        <v>171</v>
      </c>
      <c r="X297" s="370"/>
      <c r="Y297" s="370"/>
    </row>
    <row r="298" spans="23:25" ht="13.5" x14ac:dyDescent="0.15">
      <c r="W298" s="368" t="s">
        <v>172</v>
      </c>
      <c r="X298" s="370"/>
      <c r="Y298" s="370"/>
    </row>
    <row r="299" spans="23:25" ht="13.5" x14ac:dyDescent="0.15">
      <c r="W299" s="368" t="s">
        <v>173</v>
      </c>
      <c r="X299" s="370"/>
      <c r="Y299" s="370"/>
    </row>
    <row r="300" spans="23:25" ht="13.5" x14ac:dyDescent="0.15">
      <c r="W300" s="368" t="s">
        <v>174</v>
      </c>
      <c r="X300" s="370"/>
      <c r="Y300" s="370"/>
    </row>
    <row r="301" spans="23:25" ht="13.5" x14ac:dyDescent="0.15">
      <c r="W301" s="368" t="s">
        <v>175</v>
      </c>
      <c r="X301" s="370"/>
      <c r="Y301" s="370"/>
    </row>
    <row r="302" spans="23:25" ht="13.5" x14ac:dyDescent="0.15">
      <c r="W302" s="371" t="s">
        <v>176</v>
      </c>
      <c r="X302" s="370"/>
      <c r="Y302" s="370"/>
    </row>
    <row r="303" spans="23:25" ht="13.5" x14ac:dyDescent="0.15">
      <c r="W303" s="371" t="s">
        <v>177</v>
      </c>
      <c r="X303" s="370"/>
      <c r="Y303" s="370"/>
    </row>
    <row r="304" spans="23:25" ht="13.5" x14ac:dyDescent="0.15">
      <c r="W304" s="371" t="s">
        <v>178</v>
      </c>
      <c r="X304" s="370"/>
      <c r="Y304" s="370"/>
    </row>
    <row r="305" spans="23:25" ht="13.5" x14ac:dyDescent="0.15">
      <c r="W305" s="371" t="s">
        <v>179</v>
      </c>
      <c r="X305" s="370"/>
      <c r="Y305" s="370"/>
    </row>
    <row r="306" spans="23:25" ht="13.5" x14ac:dyDescent="0.15">
      <c r="W306" s="371" t="s">
        <v>180</v>
      </c>
      <c r="X306" s="370"/>
      <c r="Y306" s="370"/>
    </row>
    <row r="307" spans="23:25" ht="13.5" x14ac:dyDescent="0.15">
      <c r="W307" s="371" t="s">
        <v>181</v>
      </c>
      <c r="X307" s="370"/>
      <c r="Y307" s="370"/>
    </row>
    <row r="308" spans="23:25" ht="13.5" x14ac:dyDescent="0.15">
      <c r="W308" s="371" t="s">
        <v>182</v>
      </c>
      <c r="X308" s="370"/>
      <c r="Y308" s="370"/>
    </row>
    <row r="309" spans="23:25" ht="13.5" x14ac:dyDescent="0.15">
      <c r="W309" s="371" t="s">
        <v>183</v>
      </c>
      <c r="X309" s="370"/>
      <c r="Y309" s="370"/>
    </row>
    <row r="310" spans="23:25" ht="13.5" x14ac:dyDescent="0.15">
      <c r="W310" s="371" t="s">
        <v>184</v>
      </c>
      <c r="X310" s="370"/>
      <c r="Y310" s="370"/>
    </row>
    <row r="311" spans="23:25" ht="13.5" x14ac:dyDescent="0.15">
      <c r="W311" s="367" t="s">
        <v>185</v>
      </c>
      <c r="X311" s="370"/>
      <c r="Y311" s="370"/>
    </row>
    <row r="312" spans="23:25" x14ac:dyDescent="0.15">
      <c r="W312" s="372" t="s">
        <v>186</v>
      </c>
      <c r="X312" s="370"/>
      <c r="Y312" s="370"/>
    </row>
    <row r="313" spans="23:25" x14ac:dyDescent="0.15">
      <c r="W313" s="372" t="s">
        <v>187</v>
      </c>
      <c r="X313" s="370"/>
      <c r="Y313" s="370"/>
    </row>
    <row r="314" spans="23:25" x14ac:dyDescent="0.15">
      <c r="W314" s="372"/>
      <c r="X314" s="370"/>
      <c r="Y314" s="370"/>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1" zoomScaleNormal="10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49" width="9" style="54"/>
    <col min="50" max="50" width="49.75" style="54" bestFit="1" customWidth="1"/>
    <col min="51" max="52" width="9" style="54"/>
    <col min="53" max="53" width="54.5" style="54" bestFit="1" customWidth="1"/>
    <col min="54" max="54" width="13" style="54" bestFit="1" customWidth="1"/>
    <col min="55" max="55" width="24.375" style="54" bestFit="1" customWidth="1"/>
    <col min="56" max="57" width="9" style="54"/>
    <col min="58" max="58" width="16.25" style="54" customWidth="1"/>
    <col min="59" max="16384" width="9" style="54"/>
  </cols>
  <sheetData>
    <row r="1" spans="2:48" ht="27" customHeight="1" x14ac:dyDescent="0.15">
      <c r="F1" s="53"/>
      <c r="R1" s="97" t="s">
        <v>188</v>
      </c>
      <c r="S1" s="97" t="s">
        <v>189</v>
      </c>
    </row>
    <row r="2" spans="2:48" ht="12" customHeight="1" thickBot="1" x14ac:dyDescent="0.2">
      <c r="B2" s="901" t="s">
        <v>139</v>
      </c>
      <c r="C2" s="901"/>
      <c r="D2" s="901"/>
      <c r="E2" s="901"/>
      <c r="F2" s="901"/>
      <c r="G2" s="901"/>
      <c r="H2" s="1"/>
      <c r="I2" s="1"/>
      <c r="J2" s="1"/>
      <c r="K2" s="1"/>
      <c r="L2" s="1"/>
      <c r="M2" s="1"/>
      <c r="N2" s="1"/>
      <c r="O2" s="1"/>
      <c r="P2" s="1"/>
      <c r="Q2" s="1"/>
      <c r="R2" s="1"/>
      <c r="S2" s="1"/>
      <c r="T2" s="1"/>
      <c r="U2" s="1"/>
      <c r="V2" s="1"/>
      <c r="W2" s="1"/>
      <c r="X2"/>
      <c r="Y2" s="555"/>
      <c r="Z2" s="555"/>
      <c r="AA2" s="555"/>
      <c r="AB2" s="555"/>
      <c r="AC2" s="555"/>
      <c r="AD2" s="555"/>
      <c r="AE2" s="555"/>
      <c r="AF2" s="555"/>
      <c r="AG2" s="555"/>
      <c r="AH2" s="555"/>
      <c r="AI2" s="555"/>
      <c r="AJ2" s="555"/>
      <c r="AK2" s="555"/>
      <c r="AL2" s="555"/>
      <c r="AM2" s="555"/>
      <c r="AN2" s="555"/>
      <c r="AO2" s="555"/>
      <c r="AP2" s="555"/>
      <c r="AQ2" s="555"/>
      <c r="AR2" s="555"/>
      <c r="AS2" s="555"/>
      <c r="AT2" s="127"/>
      <c r="AU2" s="124"/>
      <c r="AV2" s="560"/>
    </row>
    <row r="3" spans="2:48" ht="13.15" customHeight="1" x14ac:dyDescent="0.15">
      <c r="B3" s="901"/>
      <c r="C3" s="901"/>
      <c r="D3" s="901"/>
      <c r="E3" s="901"/>
      <c r="F3" s="901"/>
      <c r="G3" s="901"/>
      <c r="H3" s="1"/>
      <c r="I3" s="1"/>
      <c r="J3" s="1"/>
      <c r="K3" s="1"/>
      <c r="L3" s="1"/>
      <c r="M3" s="1"/>
      <c r="N3" s="1"/>
      <c r="O3" s="1"/>
      <c r="P3" s="1"/>
      <c r="Q3" s="1"/>
      <c r="R3" s="1"/>
      <c r="S3" s="1"/>
      <c r="T3" s="1"/>
      <c r="U3" s="1"/>
      <c r="V3" s="1"/>
      <c r="W3" s="1"/>
      <c r="X3"/>
      <c r="Y3" s="55"/>
      <c r="Z3" s="55"/>
      <c r="AA3" s="883"/>
      <c r="AB3" s="884"/>
      <c r="AC3" s="884"/>
      <c r="AD3" s="98"/>
      <c r="AE3" s="561"/>
      <c r="AF3" s="561"/>
      <c r="AG3" s="561"/>
      <c r="AH3" s="561"/>
      <c r="AI3" s="561"/>
      <c r="AJ3" s="561"/>
      <c r="AK3" s="561"/>
      <c r="AL3" s="561"/>
      <c r="AM3" s="561"/>
      <c r="AN3" s="561"/>
      <c r="AO3" s="887" t="s">
        <v>190</v>
      </c>
      <c r="AP3" s="888"/>
      <c r="AQ3" s="889"/>
      <c r="AR3" s="873" t="s">
        <v>191</v>
      </c>
      <c r="AS3" s="874"/>
      <c r="AT3" s="594" t="s">
        <v>27</v>
      </c>
      <c r="AU3" s="125"/>
      <c r="AV3" s="560"/>
    </row>
    <row r="4" spans="2:48" ht="14.25" thickBot="1" x14ac:dyDescent="0.2">
      <c r="C4"/>
      <c r="F4"/>
      <c r="G4"/>
      <c r="H4"/>
      <c r="I4"/>
      <c r="J4"/>
      <c r="K4"/>
      <c r="L4"/>
      <c r="M4"/>
      <c r="N4"/>
      <c r="O4"/>
      <c r="P4"/>
      <c r="Q4"/>
      <c r="R4"/>
      <c r="S4"/>
      <c r="T4"/>
      <c r="U4"/>
      <c r="V4"/>
      <c r="W4"/>
      <c r="X4"/>
      <c r="Y4" s="55"/>
      <c r="Z4" s="55"/>
      <c r="AA4" s="558"/>
      <c r="AB4" s="559"/>
      <c r="AC4" s="559"/>
      <c r="AD4" s="98"/>
      <c r="AE4" s="561"/>
      <c r="AF4" s="561"/>
      <c r="AG4" s="561"/>
      <c r="AH4" s="561"/>
      <c r="AI4" s="561"/>
      <c r="AJ4" s="561"/>
      <c r="AK4" s="561"/>
      <c r="AL4" s="561"/>
      <c r="AM4" s="561"/>
      <c r="AN4" s="561"/>
      <c r="AO4" s="890"/>
      <c r="AP4" s="891"/>
      <c r="AQ4" s="892"/>
      <c r="AR4" s="875" t="str">
        <f>+表紙!Q29</f>
        <v>〇</v>
      </c>
      <c r="AS4" s="876"/>
      <c r="AT4" s="595" t="str">
        <f>+表紙!T29</f>
        <v/>
      </c>
      <c r="AU4" s="125"/>
      <c r="AV4" s="560"/>
    </row>
    <row r="5" spans="2:48" ht="15" customHeight="1" x14ac:dyDescent="0.15">
      <c r="B5" s="157" t="s">
        <v>192</v>
      </c>
      <c r="C5" s="157"/>
      <c r="F5" s="157"/>
      <c r="G5" s="559"/>
      <c r="H5" s="559"/>
      <c r="I5" s="559"/>
      <c r="J5" s="559"/>
      <c r="K5" s="559"/>
      <c r="L5" s="55"/>
      <c r="M5" s="55"/>
      <c r="N5" s="55"/>
      <c r="O5" s="55"/>
      <c r="P5" s="55"/>
      <c r="Q5" s="55"/>
      <c r="R5" s="55"/>
      <c r="S5" s="55"/>
      <c r="T5" s="55"/>
      <c r="U5" s="55"/>
      <c r="V5" s="55"/>
      <c r="W5" s="55"/>
      <c r="X5" s="55"/>
      <c r="Y5" s="885" t="s">
        <v>193</v>
      </c>
      <c r="Z5" s="885"/>
      <c r="AA5" s="886"/>
      <c r="AB5" s="886"/>
      <c r="AC5" s="886"/>
      <c r="AD5" s="98" t="s">
        <v>194</v>
      </c>
      <c r="AE5" s="877" t="str">
        <f>+表紙!F48</f>
        <v>旭化成ホームズ株式会社  住宅事業神奈川本部</v>
      </c>
      <c r="AF5" s="878"/>
      <c r="AG5" s="878"/>
      <c r="AH5" s="878"/>
      <c r="AI5" s="878"/>
      <c r="AJ5" s="878"/>
      <c r="AK5" s="878"/>
      <c r="AL5" s="878"/>
      <c r="AM5" s="878"/>
      <c r="AN5" s="878"/>
      <c r="AO5" s="878"/>
      <c r="AP5" s="878"/>
      <c r="AQ5" s="878"/>
      <c r="AR5" s="878"/>
      <c r="AS5" s="878"/>
      <c r="AT5" s="878"/>
      <c r="AU5" s="878"/>
    </row>
    <row r="6" spans="2:48" ht="24.75" customHeight="1" thickBot="1" x14ac:dyDescent="0.2">
      <c r="B6" s="159" t="s">
        <v>195</v>
      </c>
      <c r="C6" s="159"/>
      <c r="F6" s="15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8" ht="28.15" customHeight="1" thickBot="1" x14ac:dyDescent="0.2">
      <c r="B7" s="850" t="s">
        <v>196</v>
      </c>
      <c r="C7" s="851"/>
      <c r="D7" s="852" t="s">
        <v>197</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8"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8"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8"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66"/>
      <c r="AD10" s="899"/>
      <c r="AE10" s="66"/>
      <c r="AM10" s="560"/>
      <c r="AN10" s="560"/>
      <c r="AO10" s="560"/>
      <c r="AP10" s="560"/>
      <c r="AQ10" s="560"/>
      <c r="AR10" s="209"/>
      <c r="AS10" s="209"/>
      <c r="AT10"/>
      <c r="AU10"/>
    </row>
    <row r="11" spans="2:48"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8"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8"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8" ht="27" customHeight="1" thickTop="1" thickBot="1" x14ac:dyDescent="0.2">
      <c r="F14" s="69" t="s">
        <v>211</v>
      </c>
      <c r="G14" s="824" t="s">
        <v>212</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8"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8"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217</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1"/>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8"/>
      <c r="U20" s="316"/>
      <c r="V20" s="318"/>
      <c r="W20" s="319"/>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8"/>
      <c r="U21" s="138"/>
      <c r="V21" s="138"/>
      <c r="W21" s="138"/>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238</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B34" s="211"/>
      <c r="C34" s="600" t="str">
        <f>+IF(F30=0,"",IF(F29&lt;F30,"エラー !：上の表は、⑩の内数である⑪の量が⑩を超えています",""))</f>
        <v/>
      </c>
      <c r="D34" s="211"/>
      <c r="E34" s="211"/>
      <c r="F34" s="211"/>
      <c r="G34" s="211"/>
      <c r="H34" s="211"/>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c r="AX36" s="79"/>
      <c r="AY36" s="79"/>
      <c r="AZ36" s="79"/>
      <c r="BA36" s="79"/>
      <c r="BB36" s="79"/>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95"/>
      <c r="AY37" s="314"/>
      <c r="AZ37" s="314"/>
      <c r="BA37" s="314"/>
      <c r="BB37" s="314"/>
      <c r="BC37" s="314"/>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134"/>
      <c r="AY38" s="134"/>
      <c r="AZ38" s="134"/>
      <c r="BA38" s="134"/>
      <c r="BB38" s="134"/>
      <c r="BC38" s="134"/>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134"/>
      <c r="AY39" s="134"/>
      <c r="AZ39" s="134"/>
      <c r="BA39" s="134"/>
      <c r="BB39" s="134"/>
      <c r="BC39" s="134"/>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134"/>
      <c r="AY40" s="134"/>
      <c r="AZ40" s="134"/>
      <c r="BA40" s="134"/>
      <c r="BB40" s="134"/>
      <c r="BC40" s="134"/>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134"/>
      <c r="AY41" s="134"/>
      <c r="AZ41" s="134"/>
      <c r="BA41" s="134"/>
      <c r="BB41" s="134"/>
      <c r="BC41" s="134"/>
    </row>
    <row r="42" spans="2:61" ht="13.5" x14ac:dyDescent="0.15">
      <c r="H42" s="80"/>
      <c r="I42" s="80"/>
      <c r="J42" s="80"/>
      <c r="Q42" s="80"/>
      <c r="R42" s="80"/>
      <c r="S42" s="80"/>
      <c r="AP42" s="560"/>
      <c r="AQ42" s="560"/>
      <c r="AR42" s="134"/>
      <c r="AS42" s="75"/>
      <c r="AX42" s="81"/>
      <c r="AY42" s="81"/>
      <c r="AZ42" s="81"/>
      <c r="BA42" s="81"/>
      <c r="BB42" s="81"/>
      <c r="BC42" s="81"/>
    </row>
    <row r="43" spans="2:61" x14ac:dyDescent="0.15">
      <c r="H43" s="80"/>
      <c r="I43" s="80"/>
      <c r="J43" s="80"/>
      <c r="Q43" s="80"/>
      <c r="R43" s="80"/>
      <c r="S43" s="80"/>
      <c r="AV43" s="80"/>
    </row>
    <row r="44" spans="2:61" x14ac:dyDescent="0.15">
      <c r="H44" s="80"/>
      <c r="I44" s="80"/>
      <c r="J44" s="80"/>
      <c r="Q44" s="80"/>
      <c r="R44" s="80"/>
      <c r="S44" s="80"/>
      <c r="AV44" s="80"/>
    </row>
    <row r="45" spans="2:61" ht="13.5" x14ac:dyDescent="0.15">
      <c r="H45" s="80"/>
      <c r="I45" s="80"/>
      <c r="J45" s="80"/>
      <c r="Q45" s="80"/>
      <c r="R45" s="80"/>
      <c r="S45" s="80"/>
      <c r="AX45" s="81"/>
      <c r="AY45" s="81"/>
      <c r="AZ45" s="81"/>
      <c r="BA45" s="81"/>
      <c r="BB45" s="81"/>
      <c r="BC45" s="81"/>
    </row>
    <row r="46" spans="2:61" ht="13.5" x14ac:dyDescent="0.15">
      <c r="H46" s="80"/>
      <c r="I46" s="80"/>
      <c r="J46" s="80"/>
      <c r="Q46" s="80"/>
      <c r="R46" s="80"/>
      <c r="S46" s="80"/>
      <c r="AX46" s="81"/>
      <c r="AY46" s="81"/>
      <c r="AZ46" s="81"/>
      <c r="BA46" s="81"/>
      <c r="BB46" s="81"/>
      <c r="BC46" s="81"/>
    </row>
    <row r="47" spans="2:61" ht="13.5" x14ac:dyDescent="0.15">
      <c r="H47" s="80"/>
      <c r="I47" s="80"/>
      <c r="J47" s="80"/>
      <c r="Q47" s="80"/>
      <c r="R47" s="80"/>
      <c r="S47" s="80"/>
      <c r="AX47" s="81"/>
      <c r="AY47" s="81"/>
      <c r="AZ47" s="81"/>
      <c r="BA47" s="81"/>
      <c r="BB47" s="81"/>
      <c r="BD47" s="78"/>
      <c r="BE47" s="78"/>
      <c r="BF47" s="81"/>
      <c r="BG47" s="81"/>
      <c r="BH47" s="81"/>
      <c r="BI47" s="78"/>
    </row>
    <row r="48" spans="2:61" x14ac:dyDescent="0.15">
      <c r="H48" s="80"/>
      <c r="I48" s="80"/>
      <c r="J48" s="80"/>
      <c r="Q48" s="80"/>
      <c r="R48" s="80"/>
      <c r="S48" s="80"/>
      <c r="BD48" s="78"/>
      <c r="BE48" s="78"/>
      <c r="BF48" s="78"/>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15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273</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7"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276</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277</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278</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2" workbookViewId="0">
      <selection activeCell="Z29" sqref="Z29:AD29"/>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279</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30.2</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31.8</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30.2</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30.2</v>
      </c>
      <c r="P27" s="863"/>
      <c r="Q27" s="863"/>
      <c r="R27" s="863"/>
      <c r="S27" s="549" t="s">
        <v>77</v>
      </c>
      <c r="T27" s="75"/>
      <c r="U27" s="75"/>
      <c r="X27" s="73" t="s">
        <v>216</v>
      </c>
      <c r="Y27" s="76"/>
      <c r="AG27" s="560"/>
      <c r="AH27" s="560"/>
      <c r="AI27" s="560"/>
      <c r="AJ27" s="560"/>
      <c r="AK27" s="814">
        <f>+AG18+O27</f>
        <v>30.2</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30.2</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31.8</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30.2</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31.8</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2" workbookViewId="0">
      <selection activeCell="Z29" sqref="Z29:AD29"/>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x14ac:dyDescent="0.2">
      <c r="B7" s="850" t="s">
        <v>196</v>
      </c>
      <c r="C7" s="851"/>
      <c r="D7" s="852" t="s">
        <v>280</v>
      </c>
      <c r="E7" s="853"/>
      <c r="F7" s="853"/>
      <c r="G7" s="853"/>
      <c r="H7" s="854"/>
      <c r="I7" s="148"/>
      <c r="J7" s="560"/>
      <c r="K7" s="160"/>
      <c r="L7" s="907" t="s">
        <v>281</v>
      </c>
      <c r="M7" s="908"/>
      <c r="N7" s="908"/>
      <c r="O7" s="908"/>
      <c r="P7" s="908"/>
      <c r="Q7" s="908"/>
      <c r="R7" s="908"/>
      <c r="S7" s="908"/>
      <c r="T7" s="908"/>
      <c r="U7" s="908"/>
      <c r="V7" s="909"/>
      <c r="W7" s="909"/>
      <c r="X7" s="908"/>
      <c r="Y7" s="908"/>
      <c r="Z7" s="908"/>
      <c r="AA7" s="910"/>
      <c r="AB7" s="143"/>
      <c r="AC7" s="143"/>
      <c r="AD7" s="14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911"/>
      <c r="M8" s="912"/>
      <c r="N8" s="912"/>
      <c r="O8" s="912"/>
      <c r="P8" s="912"/>
      <c r="Q8" s="912"/>
      <c r="R8" s="912"/>
      <c r="S8" s="912"/>
      <c r="T8" s="912"/>
      <c r="U8" s="912"/>
      <c r="V8" s="912"/>
      <c r="W8" s="912"/>
      <c r="X8" s="912"/>
      <c r="Y8" s="912"/>
      <c r="Z8" s="912"/>
      <c r="AA8" s="913"/>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0.8</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0.8</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0.8</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0.8</v>
      </c>
      <c r="P27" s="863"/>
      <c r="Q27" s="863"/>
      <c r="R27" s="863"/>
      <c r="S27" s="549" t="s">
        <v>77</v>
      </c>
      <c r="T27" s="75"/>
      <c r="U27" s="75"/>
      <c r="X27" s="73" t="s">
        <v>216</v>
      </c>
      <c r="Y27" s="76"/>
      <c r="AG27" s="560"/>
      <c r="AH27" s="560"/>
      <c r="AI27" s="560"/>
      <c r="AJ27" s="560"/>
      <c r="AK27" s="814">
        <f>+AG18+O27</f>
        <v>0.8</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0.8</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0.8</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0.8</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0.8</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4" workbookViewId="0">
      <selection activeCell="Z29" sqref="Z29:AD29"/>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8" ht="27" customHeight="1" x14ac:dyDescent="0.15">
      <c r="F1" s="53"/>
      <c r="R1" s="97" t="s">
        <v>188</v>
      </c>
      <c r="S1" s="97" t="s">
        <v>189</v>
      </c>
    </row>
    <row r="2" spans="2:48"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8"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8"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8"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8"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61"/>
      <c r="AB6" s="534"/>
      <c r="AC6" s="534"/>
      <c r="AD6" s="534"/>
      <c r="AE6" s="534"/>
      <c r="AF6" s="534"/>
      <c r="AG6" s="534"/>
      <c r="AH6" s="534"/>
      <c r="AI6" s="534"/>
      <c r="AJ6" s="534"/>
      <c r="AK6" s="534"/>
      <c r="AL6" s="534"/>
      <c r="AM6" s="534"/>
      <c r="AN6" s="534"/>
      <c r="AO6" s="534"/>
      <c r="AP6" s="534"/>
      <c r="AQ6" s="534"/>
      <c r="AR6" s="534"/>
      <c r="AS6" s="534"/>
      <c r="AT6" s="534"/>
      <c r="AU6" s="534"/>
      <c r="AV6" s="560"/>
    </row>
    <row r="7" spans="2:48" ht="28.15" customHeight="1" thickBot="1" x14ac:dyDescent="0.2">
      <c r="B7" s="850" t="s">
        <v>196</v>
      </c>
      <c r="C7" s="851"/>
      <c r="D7" s="852" t="s">
        <v>282</v>
      </c>
      <c r="E7" s="853"/>
      <c r="F7" s="853"/>
      <c r="G7" s="853"/>
      <c r="H7" s="854"/>
      <c r="I7" s="148"/>
      <c r="J7" s="560"/>
      <c r="K7" s="160"/>
      <c r="L7" s="914" t="s">
        <v>283</v>
      </c>
      <c r="M7" s="915"/>
      <c r="N7" s="915"/>
      <c r="O7" s="915"/>
      <c r="P7" s="915"/>
      <c r="Q7" s="915"/>
      <c r="R7" s="915"/>
      <c r="S7" s="915"/>
      <c r="T7" s="915"/>
      <c r="U7" s="915"/>
      <c r="V7" s="916"/>
      <c r="W7" s="916"/>
      <c r="X7" s="915"/>
      <c r="Y7" s="915"/>
      <c r="Z7" s="915"/>
      <c r="AA7" s="917"/>
      <c r="AB7" s="534"/>
      <c r="AC7" s="534"/>
      <c r="AD7" s="534"/>
      <c r="AE7" s="162"/>
      <c r="AF7" s="106"/>
      <c r="AG7" s="106"/>
      <c r="AH7" s="106"/>
      <c r="AI7" s="106"/>
      <c r="AJ7" s="106"/>
      <c r="AK7" s="106"/>
      <c r="AL7" s="106"/>
      <c r="AM7" s="162"/>
      <c r="AN7" s="560"/>
      <c r="AO7" s="560"/>
      <c r="AP7" s="560"/>
      <c r="AQ7" s="560"/>
      <c r="AR7" s="209"/>
      <c r="AS7" s="209"/>
      <c r="AT7"/>
      <c r="AU7"/>
      <c r="AV7" s="560"/>
    </row>
    <row r="8" spans="2:48" ht="28.15" customHeight="1" thickTop="1" thickBot="1" x14ac:dyDescent="0.2">
      <c r="B8" s="56" t="s">
        <v>198</v>
      </c>
      <c r="C8" s="895" t="s">
        <v>199</v>
      </c>
      <c r="D8" s="895"/>
      <c r="E8" s="895"/>
      <c r="F8" s="895"/>
      <c r="G8" s="895"/>
      <c r="H8" s="895"/>
      <c r="I8" s="895"/>
      <c r="J8" s="895"/>
      <c r="K8" s="153"/>
      <c r="L8" s="918"/>
      <c r="M8" s="919"/>
      <c r="N8" s="919"/>
      <c r="O8" s="919"/>
      <c r="P8" s="919"/>
      <c r="Q8" s="919"/>
      <c r="R8" s="919"/>
      <c r="S8" s="919"/>
      <c r="T8" s="919"/>
      <c r="U8" s="919"/>
      <c r="V8" s="919"/>
      <c r="W8" s="919"/>
      <c r="X8" s="919"/>
      <c r="Y8" s="919"/>
      <c r="Z8" s="919"/>
      <c r="AA8" s="920"/>
      <c r="AB8" s="106"/>
      <c r="AC8" s="106"/>
      <c r="AD8" s="106"/>
      <c r="AE8" s="560"/>
      <c r="AF8" s="61"/>
      <c r="AG8" s="57" t="s">
        <v>200</v>
      </c>
      <c r="AH8" s="799" t="s">
        <v>201</v>
      </c>
      <c r="AI8" s="799"/>
      <c r="AJ8" s="799"/>
      <c r="AK8" s="799"/>
      <c r="AL8" s="799"/>
      <c r="AM8" s="800"/>
      <c r="AN8" s="560"/>
      <c r="AO8" s="560"/>
      <c r="AP8" s="560"/>
      <c r="AQ8" s="560"/>
      <c r="AR8" s="209"/>
      <c r="AS8" s="209"/>
      <c r="AT8"/>
      <c r="AU8"/>
    </row>
    <row r="9" spans="2:48"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8"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8"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8" ht="24.75" customHeight="1" thickTop="1" thickBot="1" x14ac:dyDescent="0.2">
      <c r="F12" s="893">
        <f>+ROUND(O12,1)+ROUND(O15,1)+ROUND(O18,1)+ROUND(O24,1)+O27-ROUND(F15,1)</f>
        <v>2074</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8"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8"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8"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8"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2182.5</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2074</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2074</v>
      </c>
      <c r="P27" s="863"/>
      <c r="Q27" s="863"/>
      <c r="R27" s="863"/>
      <c r="S27" s="549" t="s">
        <v>77</v>
      </c>
      <c r="T27" s="75"/>
      <c r="U27" s="75"/>
      <c r="X27" s="73" t="s">
        <v>216</v>
      </c>
      <c r="Y27" s="76"/>
      <c r="AG27" s="560"/>
      <c r="AH27" s="560"/>
      <c r="AI27" s="560"/>
      <c r="AJ27" s="560"/>
      <c r="AK27" s="814">
        <f>+AG18+O27</f>
        <v>2074</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2074</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2182.5</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2074</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2182.5</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9" workbookViewId="0">
      <selection activeCell="Z29" sqref="Z29:AD29"/>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5"/>
      <c r="Z6" s="95"/>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50" t="s">
        <v>196</v>
      </c>
      <c r="C7" s="851"/>
      <c r="D7" s="852" t="s">
        <v>284</v>
      </c>
      <c r="E7" s="853"/>
      <c r="F7" s="853"/>
      <c r="G7" s="853"/>
      <c r="H7" s="854"/>
      <c r="I7" s="148"/>
      <c r="J7" s="560"/>
      <c r="K7" s="160"/>
      <c r="L7" s="907" t="s">
        <v>285</v>
      </c>
      <c r="M7" s="908"/>
      <c r="N7" s="908"/>
      <c r="O7" s="908"/>
      <c r="P7" s="908"/>
      <c r="Q7" s="908"/>
      <c r="R7" s="908"/>
      <c r="S7" s="908"/>
      <c r="T7" s="908"/>
      <c r="U7" s="908"/>
      <c r="V7" s="909"/>
      <c r="W7" s="909"/>
      <c r="X7" s="908"/>
      <c r="Y7" s="908"/>
      <c r="Z7" s="908"/>
      <c r="AA7" s="910"/>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911"/>
      <c r="M8" s="912"/>
      <c r="N8" s="912"/>
      <c r="O8" s="912"/>
      <c r="P8" s="912"/>
      <c r="Q8" s="912"/>
      <c r="R8" s="912"/>
      <c r="S8" s="912"/>
      <c r="T8" s="912"/>
      <c r="U8" s="912"/>
      <c r="V8" s="912"/>
      <c r="W8" s="912"/>
      <c r="X8" s="912"/>
      <c r="Y8" s="912"/>
      <c r="Z8" s="912"/>
      <c r="AA8" s="913"/>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13</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13.6</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13</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13</v>
      </c>
      <c r="P27" s="863"/>
      <c r="Q27" s="863"/>
      <c r="R27" s="863"/>
      <c r="S27" s="549" t="s">
        <v>77</v>
      </c>
      <c r="T27" s="75"/>
      <c r="U27" s="75"/>
      <c r="X27" s="73" t="s">
        <v>216</v>
      </c>
      <c r="Y27" s="76"/>
      <c r="AG27" s="560"/>
      <c r="AH27" s="560"/>
      <c r="AI27" s="560"/>
      <c r="AJ27" s="560"/>
      <c r="AK27" s="814">
        <f>+AG18+O27</f>
        <v>13</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13</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13.6</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13</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13.6</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50" t="s">
        <v>196</v>
      </c>
      <c r="C7" s="851"/>
      <c r="D7" s="852" t="s">
        <v>286</v>
      </c>
      <c r="E7" s="853"/>
      <c r="F7" s="853"/>
      <c r="G7" s="853"/>
      <c r="H7" s="854"/>
      <c r="I7" s="148"/>
      <c r="J7" s="560"/>
      <c r="K7" s="160"/>
      <c r="L7" s="907" t="s">
        <v>287</v>
      </c>
      <c r="M7" s="908"/>
      <c r="N7" s="908"/>
      <c r="O7" s="908"/>
      <c r="P7" s="908"/>
      <c r="Q7" s="908"/>
      <c r="R7" s="908"/>
      <c r="S7" s="908"/>
      <c r="T7" s="908"/>
      <c r="U7" s="908"/>
      <c r="V7" s="909"/>
      <c r="W7" s="909"/>
      <c r="X7" s="908"/>
      <c r="Y7" s="908"/>
      <c r="Z7" s="908"/>
      <c r="AA7" s="910"/>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911"/>
      <c r="M8" s="912"/>
      <c r="N8" s="912"/>
      <c r="O8" s="912"/>
      <c r="P8" s="912"/>
      <c r="Q8" s="912"/>
      <c r="R8" s="912"/>
      <c r="S8" s="912"/>
      <c r="T8" s="912"/>
      <c r="U8" s="912"/>
      <c r="V8" s="912"/>
      <c r="W8" s="912"/>
      <c r="X8" s="912"/>
      <c r="Y8" s="912"/>
      <c r="Z8" s="912"/>
      <c r="AA8" s="913"/>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5"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50" t="s">
        <v>196</v>
      </c>
      <c r="C7" s="851"/>
      <c r="D7" s="852" t="s">
        <v>288</v>
      </c>
      <c r="E7" s="853"/>
      <c r="F7" s="853"/>
      <c r="G7" s="853"/>
      <c r="H7" s="854"/>
      <c r="I7" s="148"/>
      <c r="J7" s="560"/>
      <c r="K7" s="160"/>
      <c r="L7" s="907" t="s">
        <v>289</v>
      </c>
      <c r="M7" s="908"/>
      <c r="N7" s="908"/>
      <c r="O7" s="908"/>
      <c r="P7" s="908"/>
      <c r="Q7" s="908"/>
      <c r="R7" s="908"/>
      <c r="S7" s="908"/>
      <c r="T7" s="908"/>
      <c r="U7" s="908"/>
      <c r="V7" s="909"/>
      <c r="W7" s="909"/>
      <c r="X7" s="908"/>
      <c r="Y7" s="908"/>
      <c r="Z7" s="908"/>
      <c r="AA7" s="910"/>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911"/>
      <c r="M8" s="912"/>
      <c r="N8" s="912"/>
      <c r="O8" s="912"/>
      <c r="P8" s="912"/>
      <c r="Q8" s="912"/>
      <c r="R8" s="912"/>
      <c r="S8" s="912"/>
      <c r="T8" s="912"/>
      <c r="U8" s="912"/>
      <c r="V8" s="912"/>
      <c r="W8" s="912"/>
      <c r="X8" s="912"/>
      <c r="Y8" s="912"/>
      <c r="Z8" s="912"/>
      <c r="AA8" s="913"/>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290</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1" workbookViewId="0">
      <selection activeCell="Z29" sqref="Z29:AD29"/>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291</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0.8</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0.8</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0.8</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0.8</v>
      </c>
      <c r="P27" s="863"/>
      <c r="Q27" s="863"/>
      <c r="R27" s="863"/>
      <c r="S27" s="549" t="s">
        <v>77</v>
      </c>
      <c r="T27" s="75"/>
      <c r="U27" s="75"/>
      <c r="X27" s="73" t="s">
        <v>216</v>
      </c>
      <c r="Y27" s="76"/>
      <c r="AG27" s="560"/>
      <c r="AH27" s="560"/>
      <c r="AI27" s="560"/>
      <c r="AJ27" s="560"/>
      <c r="AK27" s="814">
        <f>+AG18+O27</f>
        <v>0.8</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0.8</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0.8</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0.8</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0.8</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2" workbookViewId="0">
      <selection activeCell="Z29" sqref="Z29:AD29"/>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292</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429.8</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452.4</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429.8</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429.8</v>
      </c>
      <c r="P27" s="863"/>
      <c r="Q27" s="863"/>
      <c r="R27" s="863"/>
      <c r="S27" s="549" t="s">
        <v>77</v>
      </c>
      <c r="T27" s="75"/>
      <c r="U27" s="75"/>
      <c r="X27" s="73" t="s">
        <v>216</v>
      </c>
      <c r="Y27" s="76"/>
      <c r="AG27" s="560"/>
      <c r="AH27" s="560"/>
      <c r="AI27" s="560"/>
      <c r="AJ27" s="560"/>
      <c r="AK27" s="814">
        <f>+AG18+O27</f>
        <v>429.8</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429.8</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452.4</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429.8</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452.4</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7"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293</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1" workbookViewId="0">
      <selection activeCell="Z29" sqref="Z29:AD29"/>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294</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4594.2</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4836</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4594.2</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4594.2</v>
      </c>
      <c r="P27" s="863"/>
      <c r="Q27" s="863"/>
      <c r="R27" s="863"/>
      <c r="S27" s="549" t="s">
        <v>77</v>
      </c>
      <c r="T27" s="75"/>
      <c r="U27" s="75"/>
      <c r="X27" s="73" t="s">
        <v>216</v>
      </c>
      <c r="Y27" s="76"/>
      <c r="AG27" s="560"/>
      <c r="AH27" s="560"/>
      <c r="AI27" s="560"/>
      <c r="AJ27" s="560"/>
      <c r="AK27" s="814">
        <f>+AG18+O27</f>
        <v>4594.2</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4594.2</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4836</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4594.2</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4836</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50" t="s">
        <v>196</v>
      </c>
      <c r="C7" s="851"/>
      <c r="D7" s="852" t="s">
        <v>295</v>
      </c>
      <c r="E7" s="853"/>
      <c r="F7" s="853"/>
      <c r="G7" s="853"/>
      <c r="H7" s="854"/>
      <c r="I7" s="148"/>
      <c r="J7" s="560"/>
      <c r="K7" s="160"/>
      <c r="L7" s="907" t="s">
        <v>296</v>
      </c>
      <c r="M7" s="908"/>
      <c r="N7" s="908"/>
      <c r="O7" s="908"/>
      <c r="P7" s="908"/>
      <c r="Q7" s="908"/>
      <c r="R7" s="908"/>
      <c r="S7" s="908"/>
      <c r="T7" s="908"/>
      <c r="U7" s="908"/>
      <c r="V7" s="909"/>
      <c r="W7" s="909"/>
      <c r="X7" s="908"/>
      <c r="Y7" s="908"/>
      <c r="Z7" s="908"/>
      <c r="AA7" s="910"/>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911"/>
      <c r="M8" s="912"/>
      <c r="N8" s="912"/>
      <c r="O8" s="912"/>
      <c r="P8" s="912"/>
      <c r="Q8" s="912"/>
      <c r="R8" s="912"/>
      <c r="S8" s="912"/>
      <c r="T8" s="912"/>
      <c r="U8" s="912"/>
      <c r="V8" s="912"/>
      <c r="W8" s="912"/>
      <c r="X8" s="912"/>
      <c r="Y8" s="912"/>
      <c r="Z8" s="912"/>
      <c r="AA8" s="913"/>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50" t="s">
        <v>196</v>
      </c>
      <c r="C7" s="851"/>
      <c r="D7" s="852" t="s">
        <v>297</v>
      </c>
      <c r="E7" s="853"/>
      <c r="F7" s="853"/>
      <c r="G7" s="853"/>
      <c r="H7" s="854"/>
      <c r="I7" s="148"/>
      <c r="J7" s="560"/>
      <c r="K7" s="160"/>
      <c r="L7" s="907" t="s">
        <v>298</v>
      </c>
      <c r="M7" s="908"/>
      <c r="N7" s="908"/>
      <c r="O7" s="908"/>
      <c r="P7" s="908"/>
      <c r="Q7" s="908"/>
      <c r="R7" s="908"/>
      <c r="S7" s="908"/>
      <c r="T7" s="908"/>
      <c r="U7" s="908"/>
      <c r="V7" s="909"/>
      <c r="W7" s="909"/>
      <c r="X7" s="908"/>
      <c r="Y7" s="908"/>
      <c r="Z7" s="908"/>
      <c r="AA7" s="910"/>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911"/>
      <c r="M8" s="912"/>
      <c r="N8" s="912"/>
      <c r="O8" s="912"/>
      <c r="P8" s="912"/>
      <c r="Q8" s="912"/>
      <c r="R8" s="912"/>
      <c r="S8" s="912"/>
      <c r="T8" s="912"/>
      <c r="U8" s="912"/>
      <c r="V8" s="912"/>
      <c r="W8" s="912"/>
      <c r="X8" s="912"/>
      <c r="Y8" s="912"/>
      <c r="Z8" s="912"/>
      <c r="AA8" s="913"/>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299</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0</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156"/>
      <c r="AO23" s="560"/>
      <c r="AQ23" s="61"/>
      <c r="AR23" s="141" t="s">
        <v>239</v>
      </c>
      <c r="AS23" s="799" t="s">
        <v>240</v>
      </c>
      <c r="AT23" s="799"/>
      <c r="AU23" s="800"/>
    </row>
    <row r="24" spans="2:48" ht="27" customHeight="1" thickBot="1" x14ac:dyDescent="0.2">
      <c r="B24" s="835" t="s">
        <v>76</v>
      </c>
      <c r="C24" s="824"/>
      <c r="D24" s="824"/>
      <c r="E24" s="825"/>
      <c r="F24" s="818">
        <v>0</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0</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0</v>
      </c>
      <c r="P27" s="863"/>
      <c r="Q27" s="863"/>
      <c r="R27" s="863"/>
      <c r="S27" s="549" t="s">
        <v>77</v>
      </c>
      <c r="T27" s="75"/>
      <c r="U27" s="75"/>
      <c r="X27" s="73" t="s">
        <v>216</v>
      </c>
      <c r="Y27" s="76"/>
      <c r="AG27" s="560"/>
      <c r="AH27" s="560"/>
      <c r="AI27" s="560"/>
      <c r="AJ27" s="560"/>
      <c r="AK27" s="814">
        <f>+AG18+O27</f>
        <v>0</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0</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0</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0</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8" workbookViewId="0">
      <selection activeCell="Z29" sqref="Z29:AD29"/>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901" t="s">
        <v>139</v>
      </c>
      <c r="C2" s="901"/>
      <c r="D2" s="901"/>
      <c r="E2" s="901"/>
      <c r="F2" s="901"/>
      <c r="G2" s="90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901"/>
      <c r="C3" s="901"/>
      <c r="D3" s="901"/>
      <c r="E3" s="901"/>
      <c r="F3" s="901"/>
      <c r="G3" s="901"/>
      <c r="H3" s="133"/>
      <c r="I3" s="133"/>
      <c r="J3" s="133"/>
      <c r="K3" s="133"/>
      <c r="L3" s="133"/>
      <c r="M3" s="133"/>
      <c r="N3" s="133"/>
      <c r="O3" s="133"/>
      <c r="P3" s="133"/>
      <c r="Q3" s="133"/>
      <c r="R3" s="133"/>
      <c r="S3" s="133"/>
      <c r="T3" s="133"/>
      <c r="U3" s="133"/>
      <c r="V3" s="133"/>
      <c r="W3" s="133"/>
      <c r="X3" s="117"/>
      <c r="Y3" s="55"/>
      <c r="Z3" s="55"/>
      <c r="AA3" s="883"/>
      <c r="AB3" s="883"/>
      <c r="AC3" s="883"/>
      <c r="AD3" s="103"/>
      <c r="AE3" s="561"/>
      <c r="AF3" s="561"/>
      <c r="AG3" s="561"/>
      <c r="AH3" s="561"/>
      <c r="AI3" s="561"/>
      <c r="AJ3" s="561"/>
      <c r="AK3" s="561"/>
      <c r="AL3" s="561"/>
      <c r="AM3" s="561"/>
      <c r="AN3" s="561"/>
      <c r="AO3" s="904" t="s">
        <v>190</v>
      </c>
      <c r="AP3" s="888"/>
      <c r="AQ3" s="889"/>
      <c r="AR3" s="873" t="s">
        <v>191</v>
      </c>
      <c r="AS3" s="874"/>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90"/>
      <c r="AP4" s="891"/>
      <c r="AQ4" s="892"/>
      <c r="AR4" s="875" t="str">
        <f>+表紙!Q29</f>
        <v>〇</v>
      </c>
      <c r="AS4" s="876"/>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5" t="s">
        <v>193</v>
      </c>
      <c r="Z5" s="905"/>
      <c r="AA5" s="906"/>
      <c r="AB5" s="906"/>
      <c r="AC5" s="906"/>
      <c r="AD5" s="103" t="s">
        <v>194</v>
      </c>
      <c r="AE5" s="877" t="str">
        <f>+表紙!F48</f>
        <v>旭化成ホームズ株式会社  住宅事業神奈川本部</v>
      </c>
      <c r="AF5" s="877"/>
      <c r="AG5" s="877"/>
      <c r="AH5" s="877"/>
      <c r="AI5" s="877"/>
      <c r="AJ5" s="877"/>
      <c r="AK5" s="877"/>
      <c r="AL5" s="877"/>
      <c r="AM5" s="877"/>
      <c r="AN5" s="877"/>
      <c r="AO5" s="877"/>
      <c r="AP5" s="877"/>
      <c r="AQ5" s="877"/>
      <c r="AR5" s="877"/>
      <c r="AS5" s="877"/>
      <c r="AT5" s="877"/>
      <c r="AU5" s="877"/>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50" t="s">
        <v>196</v>
      </c>
      <c r="C7" s="851"/>
      <c r="D7" s="852" t="s">
        <v>300</v>
      </c>
      <c r="E7" s="853"/>
      <c r="F7" s="853"/>
      <c r="G7" s="853"/>
      <c r="H7" s="854"/>
      <c r="I7" s="148"/>
      <c r="J7" s="560"/>
      <c r="K7" s="160"/>
      <c r="L7" s="160"/>
      <c r="M7" s="160"/>
      <c r="N7" s="160"/>
      <c r="O7" s="160"/>
      <c r="P7" s="160"/>
      <c r="Q7" s="160"/>
      <c r="R7" s="902"/>
      <c r="S7" s="903"/>
      <c r="T7" s="903"/>
      <c r="U7" s="90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95" t="s">
        <v>199</v>
      </c>
      <c r="D8" s="895"/>
      <c r="E8" s="895"/>
      <c r="F8" s="895"/>
      <c r="G8" s="895"/>
      <c r="H8" s="895"/>
      <c r="I8" s="895"/>
      <c r="J8" s="895"/>
      <c r="K8" s="153"/>
      <c r="L8" s="153"/>
      <c r="M8" s="153"/>
      <c r="N8" s="153"/>
      <c r="O8" s="153"/>
      <c r="P8" s="153"/>
      <c r="Q8" s="153"/>
      <c r="R8" s="153"/>
      <c r="S8" s="153"/>
      <c r="T8" s="153"/>
      <c r="U8" s="153"/>
      <c r="V8" s="140"/>
      <c r="W8" s="140"/>
      <c r="X8" s="140"/>
      <c r="Y8" s="106"/>
      <c r="Z8" s="106"/>
      <c r="AA8" s="106"/>
      <c r="AB8" s="106"/>
      <c r="AC8" s="106"/>
      <c r="AD8" s="106"/>
      <c r="AE8" s="560"/>
      <c r="AF8" s="61"/>
      <c r="AG8" s="57" t="s">
        <v>200</v>
      </c>
      <c r="AH8" s="799" t="s">
        <v>201</v>
      </c>
      <c r="AI8" s="799"/>
      <c r="AJ8" s="799"/>
      <c r="AK8" s="799"/>
      <c r="AL8" s="799"/>
      <c r="AM8" s="800"/>
      <c r="AN8" s="560"/>
      <c r="AO8" s="560"/>
      <c r="AP8" s="560"/>
      <c r="AQ8" s="560"/>
      <c r="AR8" s="209"/>
      <c r="AS8" s="209"/>
      <c r="AT8"/>
      <c r="AU8"/>
    </row>
    <row r="9" spans="2:47" ht="24.75" customHeight="1" thickTop="1" thickBot="1" x14ac:dyDescent="0.2">
      <c r="B9" s="596" t="s">
        <v>202</v>
      </c>
      <c r="F9" s="843" t="s">
        <v>203</v>
      </c>
      <c r="G9" s="844"/>
      <c r="H9" s="845"/>
      <c r="I9" s="153"/>
      <c r="J9" s="153"/>
      <c r="K9" s="153"/>
      <c r="L9" s="153"/>
      <c r="M9" s="153"/>
      <c r="N9" s="153"/>
      <c r="O9" s="153"/>
      <c r="P9" s="153"/>
      <c r="Q9" s="153"/>
      <c r="R9" s="153"/>
      <c r="S9" s="153"/>
      <c r="T9" s="153"/>
      <c r="U9" s="153"/>
      <c r="V9" s="140"/>
      <c r="W9" s="140"/>
      <c r="X9" s="140"/>
      <c r="Y9" s="106"/>
      <c r="Z9" s="106"/>
      <c r="AA9" s="106"/>
      <c r="AB9" s="106"/>
      <c r="AC9" s="106"/>
      <c r="AD9" s="898" t="s">
        <v>204</v>
      </c>
      <c r="AE9" s="66"/>
      <c r="AG9" s="801"/>
      <c r="AH9" s="802"/>
      <c r="AI9" s="802"/>
      <c r="AJ9" s="802"/>
      <c r="AK9" s="802"/>
      <c r="AL9" s="802"/>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99"/>
      <c r="AE10" s="66"/>
      <c r="AM10" s="560"/>
      <c r="AN10" s="560"/>
      <c r="AO10" s="560"/>
      <c r="AP10" s="560"/>
      <c r="AQ10" s="560"/>
      <c r="AR10" s="209"/>
      <c r="AS10" s="209"/>
      <c r="AT10"/>
      <c r="AU10"/>
    </row>
    <row r="11" spans="2:47" ht="27" customHeight="1" thickTop="1" thickBot="1" x14ac:dyDescent="0.2">
      <c r="C11" s="166" t="s">
        <v>205</v>
      </c>
      <c r="F11" s="57" t="s">
        <v>45</v>
      </c>
      <c r="G11" s="799" t="s">
        <v>206</v>
      </c>
      <c r="H11" s="800"/>
      <c r="I11" s="58"/>
      <c r="J11" s="59"/>
      <c r="K11" s="60"/>
      <c r="L11" s="855" t="s">
        <v>207</v>
      </c>
      <c r="M11" s="60"/>
      <c r="N11" s="61"/>
      <c r="O11" s="57" t="s">
        <v>48</v>
      </c>
      <c r="P11" s="841" t="s">
        <v>208</v>
      </c>
      <c r="Q11" s="841"/>
      <c r="R11" s="841"/>
      <c r="S11" s="842"/>
      <c r="T11" s="208"/>
      <c r="U11" s="75"/>
      <c r="V11" s="560"/>
      <c r="W11" s="560"/>
      <c r="X11"/>
      <c r="Y11"/>
      <c r="Z11"/>
      <c r="AA11"/>
      <c r="AB11" s="560"/>
      <c r="AC11" s="72"/>
      <c r="AD11" s="899"/>
      <c r="AE11" s="150"/>
      <c r="AF11" s="61"/>
      <c r="AG11" s="57" t="s">
        <v>209</v>
      </c>
      <c r="AH11" s="799" t="s">
        <v>210</v>
      </c>
      <c r="AI11" s="799"/>
      <c r="AJ11" s="799"/>
      <c r="AK11" s="799"/>
      <c r="AL11" s="799"/>
      <c r="AM11" s="800"/>
      <c r="AN11" s="560"/>
      <c r="AO11" s="560"/>
      <c r="AP11" s="560"/>
      <c r="AQ11" s="560"/>
      <c r="AR11" s="209"/>
      <c r="AS11" s="209"/>
      <c r="AT11"/>
      <c r="AU11"/>
    </row>
    <row r="12" spans="2:47" ht="24.75" customHeight="1" thickTop="1" thickBot="1" x14ac:dyDescent="0.2">
      <c r="F12" s="893">
        <f>+ROUND(O12,1)+ROUND(O15,1)+ROUND(O18,1)+ROUND(O24,1)+O27-ROUND(F15,1)</f>
        <v>437.9</v>
      </c>
      <c r="G12" s="894"/>
      <c r="H12" s="63" t="s">
        <v>77</v>
      </c>
      <c r="I12" s="560"/>
      <c r="J12" s="64"/>
      <c r="K12" s="560"/>
      <c r="L12" s="856"/>
      <c r="M12" s="65"/>
      <c r="O12" s="801"/>
      <c r="P12" s="864"/>
      <c r="Q12" s="864"/>
      <c r="R12" s="864"/>
      <c r="S12" s="63" t="s">
        <v>77</v>
      </c>
      <c r="T12" s="560"/>
      <c r="U12" s="560"/>
      <c r="V12" s="560"/>
      <c r="W12" s="560"/>
      <c r="X12"/>
      <c r="Y12"/>
      <c r="Z12"/>
      <c r="AA12"/>
      <c r="AB12" s="66"/>
      <c r="AD12" s="899"/>
      <c r="AF12" s="142"/>
      <c r="AG12" s="801"/>
      <c r="AH12" s="802"/>
      <c r="AI12" s="802"/>
      <c r="AJ12" s="802"/>
      <c r="AK12" s="802"/>
      <c r="AL12" s="802"/>
      <c r="AM12" s="63" t="s">
        <v>77</v>
      </c>
      <c r="AN12" s="560"/>
      <c r="AO12" s="560"/>
      <c r="AP12" s="560"/>
      <c r="AQ12" s="560"/>
      <c r="AR12" s="209"/>
      <c r="AS12" s="209"/>
      <c r="AT12"/>
      <c r="AU12"/>
    </row>
    <row r="13" spans="2:47" ht="24.75" customHeight="1" thickTop="1" thickBot="1" x14ac:dyDescent="0.2">
      <c r="I13" s="560"/>
      <c r="J13" s="67"/>
      <c r="K13" s="560"/>
      <c r="L13" s="856"/>
      <c r="M13" s="66"/>
      <c r="T13" s="560"/>
      <c r="U13" s="560"/>
      <c r="V13" s="560"/>
      <c r="W13" s="560"/>
      <c r="X13"/>
      <c r="Y13"/>
      <c r="Z13"/>
      <c r="AA13"/>
      <c r="AB13" s="66"/>
      <c r="AD13" s="899"/>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4" t="s">
        <v>274</v>
      </c>
      <c r="H14" s="825"/>
      <c r="I14" s="70"/>
      <c r="J14" s="71"/>
      <c r="K14" s="560"/>
      <c r="L14" s="856"/>
      <c r="M14" s="66"/>
      <c r="N14" s="60"/>
      <c r="O14" s="57" t="s">
        <v>62</v>
      </c>
      <c r="P14" s="881" t="s">
        <v>213</v>
      </c>
      <c r="Q14" s="881"/>
      <c r="R14" s="881"/>
      <c r="S14" s="882"/>
      <c r="T14" s="208"/>
      <c r="U14" s="75"/>
      <c r="V14" s="560"/>
      <c r="W14" s="560"/>
      <c r="X14"/>
      <c r="Y14"/>
      <c r="Z14"/>
      <c r="AA14"/>
      <c r="AB14" s="66"/>
      <c r="AD14" s="900"/>
      <c r="AF14" s="149"/>
      <c r="AG14" s="62" t="s">
        <v>214</v>
      </c>
      <c r="AH14" s="896" t="s">
        <v>215</v>
      </c>
      <c r="AI14" s="896"/>
      <c r="AJ14" s="896"/>
      <c r="AK14" s="896"/>
      <c r="AL14" s="896"/>
      <c r="AM14" s="897"/>
      <c r="AN14"/>
      <c r="AR14" s="144"/>
      <c r="AS14" s="144"/>
      <c r="AT14" s="388"/>
      <c r="AU14" s="560"/>
    </row>
    <row r="15" spans="2:47" ht="24.75" customHeight="1" thickBot="1" x14ac:dyDescent="0.2">
      <c r="F15" s="879"/>
      <c r="G15" s="880"/>
      <c r="H15" s="549" t="s">
        <v>77</v>
      </c>
      <c r="I15" s="560"/>
      <c r="J15" s="66"/>
      <c r="K15" s="560"/>
      <c r="L15" s="856"/>
      <c r="M15" s="66"/>
      <c r="O15" s="801"/>
      <c r="P15" s="864"/>
      <c r="Q15" s="864"/>
      <c r="R15" s="864"/>
      <c r="S15" s="63" t="s">
        <v>77</v>
      </c>
      <c r="T15" s="560"/>
      <c r="U15" s="560"/>
      <c r="V15" s="560"/>
      <c r="W15" s="560"/>
      <c r="X15"/>
      <c r="Y15"/>
      <c r="Z15"/>
      <c r="AA15"/>
      <c r="AB15" s="66"/>
      <c r="AG15" s="816"/>
      <c r="AH15" s="817"/>
      <c r="AI15" s="817"/>
      <c r="AJ15" s="817"/>
      <c r="AK15" s="817"/>
      <c r="AL15" s="817"/>
      <c r="AM15" s="549" t="s">
        <v>77</v>
      </c>
      <c r="AN15"/>
      <c r="AR15" s="73" t="s">
        <v>216</v>
      </c>
      <c r="AS15" s="74"/>
    </row>
    <row r="16" spans="2:47" ht="24.75" customHeight="1" thickTop="1" thickBot="1" x14ac:dyDescent="0.2">
      <c r="J16" s="66"/>
      <c r="K16" s="560"/>
      <c r="L16" s="856"/>
      <c r="M16" s="66"/>
      <c r="O16" s="805" t="str">
        <f>+IF(X18=0,"",IF(X18-O18=X18,"エラー！：⑥残さ物量があるのに、④自ら中間処理した量がゼロになっています",""))</f>
        <v/>
      </c>
      <c r="P16" s="805"/>
      <c r="Q16" s="805"/>
      <c r="R16" s="805"/>
      <c r="S16" s="805"/>
      <c r="T16" s="805"/>
      <c r="U16" s="805"/>
      <c r="V16" s="805"/>
      <c r="W16" s="805"/>
      <c r="X16" s="805"/>
      <c r="Y16" s="805"/>
      <c r="Z16" s="805"/>
      <c r="AA16" s="805"/>
      <c r="AB16" s="66"/>
      <c r="AC16" s="560"/>
      <c r="AD16" s="206"/>
      <c r="AO16" s="550"/>
      <c r="AP16" s="560"/>
      <c r="AR16" s="803" t="s">
        <v>253</v>
      </c>
      <c r="AS16" s="804"/>
      <c r="AT16" s="552"/>
      <c r="AU16" s="549" t="s">
        <v>77</v>
      </c>
    </row>
    <row r="17" spans="2:48" ht="27" customHeight="1" thickTop="1" thickBot="1" x14ac:dyDescent="0.2">
      <c r="J17" s="66"/>
      <c r="K17" s="560"/>
      <c r="L17" s="856"/>
      <c r="M17" s="66"/>
      <c r="N17" s="60"/>
      <c r="O17" s="57" t="s">
        <v>218</v>
      </c>
      <c r="P17" s="799" t="s">
        <v>219</v>
      </c>
      <c r="Q17" s="799"/>
      <c r="R17" s="799"/>
      <c r="S17" s="800"/>
      <c r="T17" s="846"/>
      <c r="U17" s="847"/>
      <c r="V17" s="847"/>
      <c r="W17" s="847"/>
      <c r="X17" s="141" t="s">
        <v>220</v>
      </c>
      <c r="Y17" s="799" t="s">
        <v>221</v>
      </c>
      <c r="Z17" s="799"/>
      <c r="AA17" s="800"/>
      <c r="AB17" s="154"/>
      <c r="AC17" s="149"/>
      <c r="AD17" s="826" t="s">
        <v>222</v>
      </c>
      <c r="AE17" s="60"/>
      <c r="AF17" s="60"/>
      <c r="AG17" s="557" t="s">
        <v>223</v>
      </c>
      <c r="AH17" s="824" t="s">
        <v>224</v>
      </c>
      <c r="AI17" s="824"/>
      <c r="AJ17" s="824"/>
      <c r="AK17" s="825"/>
      <c r="AL17" s="60"/>
      <c r="AM17" s="322"/>
      <c r="AN17" s="834" t="s">
        <v>225</v>
      </c>
      <c r="AO17" s="825"/>
      <c r="AP17" s="324"/>
      <c r="AR17" s="803" t="s">
        <v>226</v>
      </c>
      <c r="AS17" s="804"/>
      <c r="AT17" s="552"/>
      <c r="AU17" s="549" t="s">
        <v>77</v>
      </c>
      <c r="AV17" s="560"/>
    </row>
    <row r="18" spans="2:48" ht="24.75" customHeight="1" thickBot="1" x14ac:dyDescent="0.2">
      <c r="J18" s="66"/>
      <c r="K18" s="560"/>
      <c r="L18" s="856"/>
      <c r="M18" s="66"/>
      <c r="O18" s="801"/>
      <c r="P18" s="864"/>
      <c r="Q18" s="864"/>
      <c r="R18" s="864"/>
      <c r="S18" s="63" t="s">
        <v>77</v>
      </c>
      <c r="T18"/>
      <c r="U18" s="315"/>
      <c r="V18"/>
      <c r="W18" s="213"/>
      <c r="X18" s="814">
        <f>+ROUND(AG9,1)+ROUND(AG12,1)+ROUND(AG15,1)+AG18</f>
        <v>0</v>
      </c>
      <c r="Y18" s="815"/>
      <c r="Z18" s="815"/>
      <c r="AA18" s="63" t="s">
        <v>227</v>
      </c>
      <c r="AB18" s="212"/>
      <c r="AC18" s="212"/>
      <c r="AD18" s="827"/>
      <c r="AG18" s="829">
        <f>+ROUND(AN18,1)+ROUND(AN21,1)</f>
        <v>0</v>
      </c>
      <c r="AH18" s="830"/>
      <c r="AI18" s="830"/>
      <c r="AJ18" s="830"/>
      <c r="AK18" s="549" t="s">
        <v>77</v>
      </c>
      <c r="AL18" s="65"/>
      <c r="AN18" s="554">
        <f>+ROUND(AT16,1)+ROUND(AT17,1)+ROUND(AT18,1)</f>
        <v>0</v>
      </c>
      <c r="AO18" s="549" t="s">
        <v>77</v>
      </c>
      <c r="AR18" s="803" t="s">
        <v>228</v>
      </c>
      <c r="AS18" s="804"/>
      <c r="AT18" s="552"/>
      <c r="AU18" s="549" t="s">
        <v>77</v>
      </c>
    </row>
    <row r="19" spans="2:48" ht="24.75" customHeight="1" thickTop="1" thickBot="1" x14ac:dyDescent="0.2">
      <c r="J19" s="66"/>
      <c r="K19" s="560"/>
      <c r="L19" s="856"/>
      <c r="M19" s="66"/>
      <c r="O19" s="137"/>
      <c r="P19" s="374"/>
      <c r="Q19" s="216"/>
      <c r="R19" s="137"/>
      <c r="S19" s="137"/>
      <c r="T19" s="138"/>
      <c r="U19" s="316"/>
      <c r="V19" s="138"/>
      <c r="W19" s="138"/>
      <c r="X19" s="553"/>
      <c r="Y19" s="553"/>
      <c r="Z19" s="553"/>
      <c r="AA19" s="553"/>
      <c r="AB19" s="560"/>
      <c r="AC19" s="560"/>
      <c r="AD19" s="827"/>
      <c r="AG19" s="560"/>
      <c r="AH19" s="66"/>
      <c r="AI19" s="560"/>
      <c r="AJ19" s="560"/>
      <c r="AK19" s="560"/>
      <c r="AL19" s="66"/>
      <c r="AR19"/>
      <c r="AS19"/>
      <c r="AT19"/>
      <c r="AU19"/>
      <c r="AV19"/>
    </row>
    <row r="20" spans="2:48" ht="27" customHeight="1" thickTop="1" thickBot="1" x14ac:dyDescent="0.2">
      <c r="B20" s="831" t="s">
        <v>229</v>
      </c>
      <c r="C20" s="832"/>
      <c r="D20" s="832"/>
      <c r="E20" s="832"/>
      <c r="F20" s="832"/>
      <c r="G20" s="832"/>
      <c r="H20" s="832"/>
      <c r="J20" s="66"/>
      <c r="K20" s="560"/>
      <c r="L20" s="856"/>
      <c r="M20" s="66"/>
      <c r="O20" s="57" t="s">
        <v>230</v>
      </c>
      <c r="P20" s="799" t="s">
        <v>231</v>
      </c>
      <c r="Q20" s="799"/>
      <c r="R20" s="799"/>
      <c r="S20" s="800"/>
      <c r="T20" s="137"/>
      <c r="U20" s="317"/>
      <c r="V20" s="320"/>
      <c r="W20" s="321"/>
      <c r="X20" s="141" t="s">
        <v>232</v>
      </c>
      <c r="Y20" s="799" t="s">
        <v>233</v>
      </c>
      <c r="Z20" s="799"/>
      <c r="AA20" s="800"/>
      <c r="AB20" s="560"/>
      <c r="AC20" s="560"/>
      <c r="AD20" s="827"/>
      <c r="AF20" s="560"/>
      <c r="AG20" s="560"/>
      <c r="AH20" s="66"/>
      <c r="AI20" s="560"/>
      <c r="AJ20" s="560"/>
      <c r="AK20" s="152"/>
      <c r="AL20" s="66"/>
      <c r="AM20" s="323"/>
      <c r="AN20" s="834" t="s">
        <v>234</v>
      </c>
      <c r="AO20" s="825"/>
      <c r="AP20" s="210"/>
      <c r="AQ20" s="560"/>
      <c r="AR20" s="68"/>
      <c r="AS20" s="68"/>
      <c r="AV20" s="560"/>
    </row>
    <row r="21" spans="2:48" ht="24.75" customHeight="1" thickBot="1" x14ac:dyDescent="0.2">
      <c r="B21" s="832"/>
      <c r="C21" s="832"/>
      <c r="D21" s="832"/>
      <c r="E21" s="832"/>
      <c r="F21" s="832"/>
      <c r="G21" s="832"/>
      <c r="H21" s="832"/>
      <c r="J21" s="66"/>
      <c r="K21" s="560"/>
      <c r="L21" s="856"/>
      <c r="M21" s="66"/>
      <c r="O21" s="801"/>
      <c r="P21" s="865"/>
      <c r="Q21" s="865"/>
      <c r="R21" s="865"/>
      <c r="S21" s="63" t="s">
        <v>77</v>
      </c>
      <c r="T21" s="137"/>
      <c r="U21" s="137"/>
      <c r="V21" s="137"/>
      <c r="W21" s="137"/>
      <c r="X21" s="814">
        <f>+O18-X18</f>
        <v>0</v>
      </c>
      <c r="Y21" s="815"/>
      <c r="Z21" s="815"/>
      <c r="AA21" s="63" t="s">
        <v>227</v>
      </c>
      <c r="AB21" s="138"/>
      <c r="AC21" s="560"/>
      <c r="AD21" s="828"/>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33"/>
      <c r="C22" s="833"/>
      <c r="D22" s="833"/>
      <c r="E22" s="833"/>
      <c r="F22" s="833"/>
      <c r="G22" s="833"/>
      <c r="H22" s="833"/>
      <c r="J22" s="66"/>
      <c r="K22" s="560"/>
      <c r="L22" s="856"/>
      <c r="M22" s="66"/>
      <c r="O22" s="805" t="str">
        <f>+IF(O21=0,"",IF(O18&lt;O21,"エラー !：④の内数である⑤の量が④を超えています",""))</f>
        <v/>
      </c>
      <c r="P22" s="805"/>
      <c r="Q22" s="805"/>
      <c r="R22" s="805"/>
      <c r="S22" s="805"/>
      <c r="T22" s="805"/>
      <c r="U22" s="805"/>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21" t="s">
        <v>235</v>
      </c>
      <c r="C23" s="822"/>
      <c r="D23" s="822"/>
      <c r="E23" s="823"/>
      <c r="F23" s="839" t="s">
        <v>236</v>
      </c>
      <c r="G23" s="822"/>
      <c r="H23" s="840"/>
      <c r="J23" s="66"/>
      <c r="K23" s="560"/>
      <c r="L23" s="856"/>
      <c r="M23" s="66"/>
      <c r="N23" s="60"/>
      <c r="O23" s="62" t="s">
        <v>237</v>
      </c>
      <c r="P23" s="824" t="s">
        <v>275</v>
      </c>
      <c r="Q23" s="824"/>
      <c r="R23" s="824"/>
      <c r="S23" s="825"/>
      <c r="T23" s="858"/>
      <c r="U23" s="859"/>
      <c r="V23" s="859"/>
      <c r="W23" s="859"/>
      <c r="AB23" s="560"/>
      <c r="AC23" s="560"/>
      <c r="AD23" s="209"/>
      <c r="AE23"/>
      <c r="AF23"/>
      <c r="AG23"/>
      <c r="AH23" s="325"/>
      <c r="AI23" s="209"/>
      <c r="AJ23" s="560"/>
      <c r="AK23" s="560"/>
      <c r="AL23" s="560"/>
      <c r="AM23" s="75"/>
      <c r="AO23" s="560"/>
      <c r="AQ23" s="61"/>
      <c r="AR23" s="141" t="s">
        <v>239</v>
      </c>
      <c r="AS23" s="799" t="s">
        <v>240</v>
      </c>
      <c r="AT23" s="799"/>
      <c r="AU23" s="800"/>
    </row>
    <row r="24" spans="2:48" ht="27" customHeight="1" thickBot="1" x14ac:dyDescent="0.2">
      <c r="B24" s="835" t="s">
        <v>76</v>
      </c>
      <c r="C24" s="824"/>
      <c r="D24" s="824"/>
      <c r="E24" s="825"/>
      <c r="F24" s="818">
        <v>460.9</v>
      </c>
      <c r="G24" s="819"/>
      <c r="H24" s="214" t="s">
        <v>241</v>
      </c>
      <c r="J24" s="66"/>
      <c r="K24" s="560"/>
      <c r="L24" s="857"/>
      <c r="O24" s="816"/>
      <c r="P24" s="820"/>
      <c r="Q24" s="820"/>
      <c r="R24" s="820"/>
      <c r="S24" s="549" t="s">
        <v>77</v>
      </c>
      <c r="T24"/>
      <c r="U24"/>
      <c r="V24"/>
      <c r="W24"/>
      <c r="AB24" s="560"/>
      <c r="AC24" s="560"/>
      <c r="AD24" s="209"/>
      <c r="AE24"/>
      <c r="AF24"/>
      <c r="AG24"/>
      <c r="AH24" s="325"/>
      <c r="AI24" s="209"/>
      <c r="AJ24" s="560"/>
      <c r="AK24" s="146"/>
      <c r="AL24" s="560"/>
      <c r="AM24" s="560"/>
      <c r="AP24" s="66"/>
      <c r="AQ24" s="151"/>
      <c r="AR24" s="814">
        <f>+ROUND(AT16,1)+ROUND(Z28,1)</f>
        <v>437.9</v>
      </c>
      <c r="AS24" s="815"/>
      <c r="AT24" s="815"/>
      <c r="AU24" s="63" t="s">
        <v>77</v>
      </c>
    </row>
    <row r="25" spans="2:48" ht="27" customHeight="1" thickBot="1" x14ac:dyDescent="0.2">
      <c r="B25" s="836" t="s">
        <v>242</v>
      </c>
      <c r="C25" s="837"/>
      <c r="D25" s="837"/>
      <c r="E25" s="838"/>
      <c r="F25" s="818">
        <v>0</v>
      </c>
      <c r="G25" s="81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36" t="s">
        <v>243</v>
      </c>
      <c r="C26" s="837"/>
      <c r="D26" s="837"/>
      <c r="E26" s="838"/>
      <c r="F26" s="818">
        <v>0</v>
      </c>
      <c r="G26" s="819"/>
      <c r="H26" s="214" t="s">
        <v>241</v>
      </c>
      <c r="J26" s="66"/>
      <c r="K26" s="149"/>
      <c r="L26" s="826" t="s">
        <v>244</v>
      </c>
      <c r="M26" s="60"/>
      <c r="N26" s="60"/>
      <c r="O26" s="557" t="s">
        <v>245</v>
      </c>
      <c r="P26" s="824" t="s">
        <v>246</v>
      </c>
      <c r="Q26" s="824"/>
      <c r="R26" s="824"/>
      <c r="S26" s="825"/>
      <c r="T26" s="60"/>
      <c r="U26" s="60"/>
      <c r="V26" s="60"/>
      <c r="W26" s="60"/>
      <c r="X26" s="60"/>
      <c r="Y26" s="60"/>
      <c r="Z26" s="60"/>
      <c r="AA26" s="60"/>
      <c r="AB26" s="60"/>
      <c r="AC26" s="60"/>
      <c r="AD26" s="60"/>
      <c r="AE26" s="60"/>
      <c r="AF26" s="60"/>
      <c r="AG26" s="60"/>
      <c r="AH26" s="72"/>
      <c r="AI26" s="60"/>
      <c r="AJ26" s="61"/>
      <c r="AK26" s="141" t="s">
        <v>247</v>
      </c>
      <c r="AL26" s="799" t="s">
        <v>248</v>
      </c>
      <c r="AM26" s="799"/>
      <c r="AN26" s="799"/>
      <c r="AO26" s="800"/>
      <c r="AP26" s="378"/>
      <c r="AQ26" s="379"/>
      <c r="AR26" s="141" t="s">
        <v>249</v>
      </c>
      <c r="AS26" s="799" t="s">
        <v>250</v>
      </c>
      <c r="AT26" s="799"/>
      <c r="AU26" s="800"/>
    </row>
    <row r="27" spans="2:48" ht="27" customHeight="1" thickBot="1" x14ac:dyDescent="0.2">
      <c r="B27" s="836" t="s">
        <v>251</v>
      </c>
      <c r="C27" s="837"/>
      <c r="D27" s="837"/>
      <c r="E27" s="838"/>
      <c r="F27" s="818">
        <v>0</v>
      </c>
      <c r="G27" s="819"/>
      <c r="H27" s="214" t="s">
        <v>241</v>
      </c>
      <c r="L27" s="827"/>
      <c r="O27" s="829">
        <f>+Q30+ROUND(Q33,1)</f>
        <v>437.9</v>
      </c>
      <c r="P27" s="863"/>
      <c r="Q27" s="863"/>
      <c r="R27" s="863"/>
      <c r="S27" s="549" t="s">
        <v>77</v>
      </c>
      <c r="T27" s="75"/>
      <c r="U27" s="75"/>
      <c r="X27" s="73" t="s">
        <v>216</v>
      </c>
      <c r="Y27" s="76"/>
      <c r="AG27" s="560"/>
      <c r="AH27" s="560"/>
      <c r="AI27" s="560"/>
      <c r="AJ27" s="560"/>
      <c r="AK27" s="814">
        <f>+AG18+O27</f>
        <v>437.9</v>
      </c>
      <c r="AL27" s="815"/>
      <c r="AM27" s="815"/>
      <c r="AN27" s="815"/>
      <c r="AO27" s="63" t="s">
        <v>77</v>
      </c>
      <c r="AP27" s="376"/>
      <c r="AQ27" s="134"/>
      <c r="AR27" s="801"/>
      <c r="AS27" s="802"/>
      <c r="AT27" s="802"/>
      <c r="AU27" s="63" t="s">
        <v>77</v>
      </c>
      <c r="AV27" s="587"/>
    </row>
    <row r="28" spans="2:48" ht="27" customHeight="1" thickTop="1" thickBot="1" x14ac:dyDescent="0.2">
      <c r="B28" s="836" t="s">
        <v>252</v>
      </c>
      <c r="C28" s="837"/>
      <c r="D28" s="837"/>
      <c r="E28" s="838"/>
      <c r="F28" s="818">
        <v>0</v>
      </c>
      <c r="G28" s="819"/>
      <c r="H28" s="214" t="s">
        <v>241</v>
      </c>
      <c r="L28" s="827"/>
      <c r="O28" s="66"/>
      <c r="T28" s="560"/>
      <c r="U28" s="560"/>
      <c r="X28" s="871" t="s">
        <v>253</v>
      </c>
      <c r="Y28" s="872"/>
      <c r="Z28" s="816">
        <v>437.9</v>
      </c>
      <c r="AA28" s="817"/>
      <c r="AB28" s="817"/>
      <c r="AC28" s="817"/>
      <c r="AD28" s="817"/>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36" t="s">
        <v>254</v>
      </c>
      <c r="C29" s="837"/>
      <c r="D29" s="837"/>
      <c r="E29" s="838"/>
      <c r="F29" s="818">
        <v>460.9</v>
      </c>
      <c r="G29" s="819"/>
      <c r="H29" s="214" t="s">
        <v>241</v>
      </c>
      <c r="L29" s="827"/>
      <c r="O29" s="66"/>
      <c r="P29" s="149"/>
      <c r="Q29" s="62" t="s">
        <v>255</v>
      </c>
      <c r="R29" s="824" t="s">
        <v>256</v>
      </c>
      <c r="S29" s="866"/>
      <c r="T29" s="866"/>
      <c r="U29" s="867"/>
      <c r="V29" s="60"/>
      <c r="W29" s="77"/>
      <c r="X29" s="871" t="s">
        <v>257</v>
      </c>
      <c r="Y29" s="872"/>
      <c r="Z29" s="816"/>
      <c r="AA29" s="817"/>
      <c r="AB29" s="817"/>
      <c r="AC29" s="817"/>
      <c r="AD29" s="817"/>
      <c r="AE29" s="549" t="s">
        <v>77</v>
      </c>
      <c r="AG29" s="560"/>
      <c r="AH29" s="560"/>
      <c r="AI29" s="560"/>
      <c r="AJ29" s="560"/>
      <c r="AK29" s="141" t="s">
        <v>258</v>
      </c>
      <c r="AL29" s="799" t="s">
        <v>259</v>
      </c>
      <c r="AM29" s="799"/>
      <c r="AN29" s="799"/>
      <c r="AO29" s="800"/>
      <c r="AP29" s="377"/>
      <c r="AQ29" s="380"/>
      <c r="AR29" s="812" t="s">
        <v>260</v>
      </c>
      <c r="AS29" s="808" t="s">
        <v>261</v>
      </c>
      <c r="AT29" s="808"/>
      <c r="AU29" s="809"/>
    </row>
    <row r="30" spans="2:48" ht="27" customHeight="1" thickBot="1" x14ac:dyDescent="0.2">
      <c r="B30" s="835" t="s">
        <v>262</v>
      </c>
      <c r="C30" s="824"/>
      <c r="D30" s="824"/>
      <c r="E30" s="825"/>
      <c r="F30" s="818">
        <v>0</v>
      </c>
      <c r="G30" s="819"/>
      <c r="H30" s="214" t="s">
        <v>241</v>
      </c>
      <c r="L30" s="827"/>
      <c r="O30" s="66"/>
      <c r="Q30" s="829">
        <f>+ROUND(Z28,1)+ROUND(Z29,1)+ROUND(Z30,1)</f>
        <v>437.9</v>
      </c>
      <c r="R30" s="863"/>
      <c r="S30" s="863"/>
      <c r="T30" s="863"/>
      <c r="U30" s="549" t="s">
        <v>77</v>
      </c>
      <c r="X30" s="871" t="s">
        <v>263</v>
      </c>
      <c r="Y30" s="872"/>
      <c r="Z30" s="816"/>
      <c r="AA30" s="817"/>
      <c r="AB30" s="817"/>
      <c r="AC30" s="817"/>
      <c r="AD30" s="817"/>
      <c r="AE30" s="549" t="s">
        <v>77</v>
      </c>
      <c r="AK30" s="801"/>
      <c r="AL30" s="802"/>
      <c r="AM30" s="802"/>
      <c r="AN30" s="802"/>
      <c r="AO30" s="63" t="s">
        <v>77</v>
      </c>
      <c r="AR30" s="813"/>
      <c r="AS30" s="810"/>
      <c r="AT30" s="810"/>
      <c r="AU30" s="811"/>
    </row>
    <row r="31" spans="2:48" ht="27" customHeight="1" thickTop="1" thickBot="1" x14ac:dyDescent="0.2">
      <c r="B31" s="835" t="s">
        <v>264</v>
      </c>
      <c r="C31" s="824"/>
      <c r="D31" s="824"/>
      <c r="E31" s="825"/>
      <c r="F31" s="818">
        <v>460.9</v>
      </c>
      <c r="G31" s="819"/>
      <c r="H31" s="214" t="s">
        <v>241</v>
      </c>
      <c r="L31" s="827"/>
      <c r="O31" s="66"/>
      <c r="X31"/>
      <c r="Y31"/>
      <c r="Z31" s="78" t="s">
        <v>265</v>
      </c>
      <c r="AJ31" s="134"/>
      <c r="AK31" s="805" t="str">
        <f>+IF(AK30=0,"",IF(AK27&lt;AK30,"エラー !：⑩の内数である⑪の量が⑩を超えています",""))</f>
        <v/>
      </c>
      <c r="AL31" s="805"/>
      <c r="AM31" s="805"/>
      <c r="AN31" s="805"/>
      <c r="AO31" s="805"/>
      <c r="AP31" s="805"/>
      <c r="AQ31" s="555"/>
      <c r="AR31" s="806"/>
      <c r="AS31" s="807"/>
      <c r="AT31" s="807"/>
      <c r="AU31" s="165" t="s">
        <v>77</v>
      </c>
      <c r="AV31" s="587"/>
    </row>
    <row r="32" spans="2:48" ht="27" customHeight="1" thickTop="1" thickBot="1" x14ac:dyDescent="0.2">
      <c r="B32" s="835" t="s">
        <v>266</v>
      </c>
      <c r="C32" s="824"/>
      <c r="D32" s="824"/>
      <c r="E32" s="825"/>
      <c r="F32" s="818">
        <v>0</v>
      </c>
      <c r="G32" s="819"/>
      <c r="H32" s="214" t="s">
        <v>241</v>
      </c>
      <c r="L32" s="827"/>
      <c r="O32" s="66"/>
      <c r="P32" s="149"/>
      <c r="Q32" s="62" t="s">
        <v>267</v>
      </c>
      <c r="R32" s="824" t="s">
        <v>268</v>
      </c>
      <c r="S32" s="866"/>
      <c r="T32" s="866"/>
      <c r="U32" s="867"/>
      <c r="V32" s="560"/>
      <c r="W32" s="560"/>
      <c r="X32"/>
      <c r="Y32"/>
      <c r="Z32" s="868" t="s">
        <v>269</v>
      </c>
      <c r="AA32" s="793"/>
      <c r="AB32" s="793"/>
      <c r="AC32" s="793"/>
      <c r="AD32" s="793"/>
      <c r="AE32" s="793" t="s">
        <v>270</v>
      </c>
      <c r="AF32" s="793"/>
      <c r="AG32" s="793"/>
      <c r="AH32" s="793"/>
      <c r="AI32" s="793"/>
      <c r="AJ32" s="793"/>
      <c r="AK32" s="793" t="s">
        <v>271</v>
      </c>
      <c r="AL32" s="793"/>
      <c r="AM32" s="793"/>
      <c r="AN32" s="794"/>
      <c r="AO32" s="556"/>
      <c r="AR32" s="598" t="str">
        <f>+IF(AR31=0,"",IF(AK27&lt;(AR24+AR27+AR31),"エラー !：⑩の内数である（⑫+⑬＋⑭）の量が⑩を超えています",""))</f>
        <v/>
      </c>
      <c r="AS32" s="599"/>
      <c r="AT32" s="599"/>
      <c r="AU32" s="599"/>
    </row>
    <row r="33" spans="2:61" ht="27" customHeight="1" thickBot="1" x14ac:dyDescent="0.2">
      <c r="B33" s="860" t="s">
        <v>113</v>
      </c>
      <c r="C33" s="861"/>
      <c r="D33" s="861"/>
      <c r="E33" s="862"/>
      <c r="F33" s="848">
        <v>0</v>
      </c>
      <c r="G33" s="849"/>
      <c r="H33" s="215" t="s">
        <v>241</v>
      </c>
      <c r="L33" s="828"/>
      <c r="Q33" s="816"/>
      <c r="R33" s="817"/>
      <c r="S33" s="817"/>
      <c r="T33" s="817"/>
      <c r="U33" s="549" t="s">
        <v>77</v>
      </c>
      <c r="V33" s="560"/>
      <c r="W33" s="560"/>
      <c r="X33"/>
      <c r="Y33"/>
      <c r="Z33" s="869"/>
      <c r="AA33" s="795"/>
      <c r="AB33" s="795"/>
      <c r="AC33" s="795"/>
      <c r="AD33" s="795"/>
      <c r="AE33" s="795"/>
      <c r="AF33" s="795"/>
      <c r="AG33" s="795"/>
      <c r="AH33" s="795"/>
      <c r="AI33" s="795"/>
      <c r="AJ33" s="795"/>
      <c r="AK33" s="795"/>
      <c r="AL33" s="795"/>
      <c r="AM33" s="795"/>
      <c r="AN33" s="796"/>
      <c r="AO33" s="556"/>
    </row>
    <row r="34" spans="2:61" ht="27" customHeight="1" x14ac:dyDescent="0.15">
      <c r="C34" s="600" t="str">
        <f>+IF(F30=0,"",IF(F29&lt;F30,"エラー !：上の表は、⑩の内数である⑪の量が⑩を超えています",""))</f>
        <v/>
      </c>
      <c r="Z34" s="870"/>
      <c r="AA34" s="797"/>
      <c r="AB34" s="797"/>
      <c r="AC34" s="797"/>
      <c r="AD34" s="797"/>
      <c r="AE34" s="797"/>
      <c r="AF34" s="797"/>
      <c r="AG34" s="797"/>
      <c r="AH34" s="797"/>
      <c r="AI34" s="797"/>
      <c r="AJ34" s="797"/>
      <c r="AK34" s="797"/>
      <c r="AL34" s="797"/>
      <c r="AM34" s="797"/>
      <c r="AN34" s="798"/>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301</v>
      </c>
      <c r="D1" s="23"/>
      <c r="E1" s="23"/>
    </row>
    <row r="2" spans="2:27" ht="22.5" customHeight="1" x14ac:dyDescent="0.15">
      <c r="E2" s="385" t="s">
        <v>302</v>
      </c>
    </row>
    <row r="3" spans="2:27" ht="14.1" customHeight="1" thickBot="1" x14ac:dyDescent="0.2">
      <c r="B3" s="925" t="s">
        <v>139</v>
      </c>
      <c r="C3" s="925"/>
      <c r="D3" s="925"/>
      <c r="E3" s="925"/>
      <c r="F3" s="925"/>
      <c r="G3" s="118"/>
      <c r="H3" s="118"/>
      <c r="I3" s="118"/>
      <c r="J3" s="118"/>
      <c r="K3" s="118"/>
      <c r="Y3"/>
      <c r="Z3"/>
      <c r="AA3" s="119"/>
    </row>
    <row r="4" spans="2:27" ht="14.1" customHeight="1" x14ac:dyDescent="0.15">
      <c r="B4" s="925"/>
      <c r="C4" s="925"/>
      <c r="D4" s="925"/>
      <c r="E4" s="925"/>
      <c r="F4" s="925"/>
      <c r="G4" s="118"/>
      <c r="H4" s="118"/>
      <c r="I4" s="118"/>
      <c r="J4" s="118"/>
      <c r="K4" s="118"/>
      <c r="Y4" s="929" t="s">
        <v>303</v>
      </c>
      <c r="Z4" s="120" t="s">
        <v>26</v>
      </c>
      <c r="AA4" s="121" t="s">
        <v>27</v>
      </c>
    </row>
    <row r="5" spans="2:27" ht="14.1" customHeight="1" thickBot="1" x14ac:dyDescent="0.2">
      <c r="C5" s="118"/>
      <c r="D5" s="118"/>
      <c r="E5" s="118"/>
      <c r="F5" s="118"/>
      <c r="G5" s="118"/>
      <c r="H5" s="118"/>
      <c r="I5" s="118"/>
      <c r="J5" s="118"/>
      <c r="K5" s="118"/>
      <c r="Y5" s="930"/>
      <c r="Z5" s="122" t="str">
        <f>+表紙!Q29</f>
        <v>〇</v>
      </c>
      <c r="AA5" s="123" t="str">
        <f>+表紙!T29</f>
        <v/>
      </c>
    </row>
    <row r="6" spans="2:27" s="24" customFormat="1" ht="15" customHeight="1" thickBot="1" x14ac:dyDescent="0.2">
      <c r="B6" s="167" t="s">
        <v>304</v>
      </c>
      <c r="C6" s="167"/>
      <c r="D6" s="167"/>
      <c r="E6" s="167"/>
      <c r="F6" s="167"/>
      <c r="G6" s="167"/>
      <c r="H6" s="167"/>
      <c r="I6" s="167"/>
      <c r="J6" s="167"/>
      <c r="K6" s="167"/>
      <c r="L6" s="99"/>
      <c r="M6" s="926"/>
      <c r="N6" s="926"/>
      <c r="O6" s="99" t="s">
        <v>305</v>
      </c>
      <c r="P6" s="931" t="str">
        <f>+表紙!F48</f>
        <v>旭化成ホームズ株式会社  住宅事業神奈川本部</v>
      </c>
      <c r="Q6" s="931"/>
      <c r="R6" s="931"/>
      <c r="S6" s="931"/>
      <c r="T6" s="931"/>
      <c r="U6" s="931"/>
      <c r="V6" s="926"/>
      <c r="W6" s="926"/>
      <c r="X6" s="926"/>
      <c r="Y6" s="926"/>
      <c r="Z6" s="926"/>
      <c r="AA6" s="205" t="s">
        <v>306</v>
      </c>
    </row>
    <row r="7" spans="2:27" s="13" customFormat="1" ht="14.25" x14ac:dyDescent="0.15">
      <c r="B7" s="129"/>
      <c r="C7" s="130"/>
      <c r="D7" s="130"/>
      <c r="E7" s="130"/>
      <c r="F7" s="19"/>
      <c r="G7" s="21" t="s">
        <v>307</v>
      </c>
      <c r="H7" s="21" t="s">
        <v>308</v>
      </c>
      <c r="I7" s="21" t="s">
        <v>309</v>
      </c>
      <c r="J7" s="21" t="s">
        <v>310</v>
      </c>
      <c r="K7" s="21" t="s">
        <v>311</v>
      </c>
      <c r="L7" s="21" t="s">
        <v>312</v>
      </c>
      <c r="M7" s="21" t="s">
        <v>313</v>
      </c>
      <c r="N7" s="21" t="s">
        <v>314</v>
      </c>
      <c r="O7" s="21" t="s">
        <v>315</v>
      </c>
      <c r="P7" s="21" t="s">
        <v>316</v>
      </c>
      <c r="Q7" s="21" t="s">
        <v>317</v>
      </c>
      <c r="R7" s="21" t="s">
        <v>318</v>
      </c>
      <c r="S7" s="21" t="s">
        <v>319</v>
      </c>
      <c r="T7" s="21" t="s">
        <v>320</v>
      </c>
      <c r="U7" s="21" t="s">
        <v>321</v>
      </c>
      <c r="V7" s="21" t="s">
        <v>322</v>
      </c>
      <c r="W7" s="21" t="s">
        <v>323</v>
      </c>
      <c r="X7" s="21" t="s">
        <v>324</v>
      </c>
      <c r="Y7" s="21" t="s">
        <v>325</v>
      </c>
      <c r="Z7" s="22" t="s">
        <v>326</v>
      </c>
      <c r="AA7" s="20"/>
    </row>
    <row r="8" spans="2:27" s="14" customFormat="1" ht="28.9" customHeight="1" thickBot="1" x14ac:dyDescent="0.2">
      <c r="B8" s="15"/>
      <c r="C8" s="128"/>
      <c r="D8" s="128"/>
      <c r="E8" s="128"/>
      <c r="F8" s="16"/>
      <c r="G8" s="17" t="s">
        <v>327</v>
      </c>
      <c r="H8" s="17" t="s">
        <v>328</v>
      </c>
      <c r="I8" s="17" t="s">
        <v>329</v>
      </c>
      <c r="J8" s="17" t="s">
        <v>330</v>
      </c>
      <c r="K8" s="17" t="s">
        <v>331</v>
      </c>
      <c r="L8" s="17" t="s">
        <v>332</v>
      </c>
      <c r="M8" s="17" t="s">
        <v>333</v>
      </c>
      <c r="N8" s="17" t="s">
        <v>334</v>
      </c>
      <c r="O8" s="17" t="s">
        <v>335</v>
      </c>
      <c r="P8" s="17" t="s">
        <v>336</v>
      </c>
      <c r="Q8" s="527" t="s">
        <v>337</v>
      </c>
      <c r="R8" s="17" t="s">
        <v>338</v>
      </c>
      <c r="S8" s="17" t="s">
        <v>339</v>
      </c>
      <c r="T8" s="231" t="s">
        <v>340</v>
      </c>
      <c r="U8" s="17" t="s">
        <v>341</v>
      </c>
      <c r="V8" s="17" t="s">
        <v>342</v>
      </c>
      <c r="W8" s="17" t="s">
        <v>343</v>
      </c>
      <c r="X8" s="17" t="s">
        <v>344</v>
      </c>
      <c r="Y8" s="17" t="s">
        <v>345</v>
      </c>
      <c r="Z8" s="528" t="s">
        <v>346</v>
      </c>
      <c r="AA8" s="18" t="s">
        <v>347</v>
      </c>
    </row>
    <row r="9" spans="2:27" ht="24" customHeight="1" thickTop="1" x14ac:dyDescent="0.15">
      <c r="B9" s="168"/>
      <c r="C9" s="927" t="s">
        <v>348</v>
      </c>
      <c r="D9" s="927"/>
      <c r="E9" s="927"/>
      <c r="F9" s="928"/>
      <c r="G9" s="433">
        <f>IF(OR(ｱ.燃え殻!F24&gt;0,ｱ.燃え殻!F24&lt;0),ｱ.燃え殻!F24,IF(G$19&gt;0,"0",0))</f>
        <v>0</v>
      </c>
      <c r="H9" s="433">
        <f>IF(OR(ｲ.汚泥!F24&gt;0,ｲ.汚泥!F24&lt;0),ｲ.汚泥!F24,IF(H$19&gt;0,"0",0))</f>
        <v>0</v>
      </c>
      <c r="I9" s="433">
        <f>IF(OR(ｳ.廃油!F24&gt;0,ｳ.廃油!F24&lt;0),ｳ.廃油!F24,IF(I$19&gt;0,"0",0))</f>
        <v>0</v>
      </c>
      <c r="J9" s="433">
        <f>IF(OR(ｴ.廃酸!$F24&gt;0,ｴ.廃酸!$F24&lt;0),ｴ.廃酸!F24,IF(J$19&gt;0,"0",0))</f>
        <v>0</v>
      </c>
      <c r="K9" s="433">
        <f>IF(OR(ｵ.廃ｱﾙｶﾘ!$F24&gt;0,ｵ.廃ｱﾙｶﾘ!$F24&lt;0),ｵ.廃ｱﾙｶﾘ!F24,IF(K$19&gt;0,"0",0))</f>
        <v>0</v>
      </c>
      <c r="L9" s="433">
        <f>IF(OR(ｶ.廃ﾌﾟﾗ類!F24&gt;0,ｶ.廃ﾌﾟﾗ類!F24&lt;0),ｶ.廃ﾌﾟﾗ類!F24,IF(L$19&gt;0,"0",0))</f>
        <v>31.8</v>
      </c>
      <c r="M9" s="433">
        <f>IF(OR(ｷ.紙くず!F24&gt;0,ｷ.紙くず!F24&lt;0),ｷ.紙くず!F24,IF(M$19&gt;0,"0",0))</f>
        <v>0.8</v>
      </c>
      <c r="N9" s="433">
        <f>IF(OR(ｸ.木くず!F24&gt;0,ｸ.木くず!F24&lt;0),ｸ.木くず!F24,IF(N$19&gt;0,"0",0))</f>
        <v>2182.5</v>
      </c>
      <c r="O9" s="433">
        <f>IF(OR(ｹ.繊維くず!F24&gt;0,ｹ.繊維くず!F24&lt;0),ｹ.繊維くず!F24,IF(O$19&gt;0,"0",0))</f>
        <v>13.6</v>
      </c>
      <c r="P9" s="433">
        <f>IF(OR(ｺ.動植物性残さ!F24&gt;0,ｺ.動植物性残さ!F24&lt;0),ｺ.動植物性残さ!F24,IF(P$19&gt;0,"0",0))</f>
        <v>0</v>
      </c>
      <c r="Q9" s="433">
        <f>IF(OR(ｻ.動物系固形不要物!F24&gt;0,ｻ.動物系固形不要物!F24&lt;0),ｻ.動物系固形不要物!F24,IF(Q$19&gt;0,"0",0))</f>
        <v>0</v>
      </c>
      <c r="R9" s="433">
        <f>IF(OR(ｼ.ｺﾞﾑくず!F24&gt;0,ｼ.ｺﾞﾑくず!F24&lt;0),ｼ.ｺﾞﾑくず!F24,IF(R$19&gt;0,"0",0))</f>
        <v>0</v>
      </c>
      <c r="S9" s="433">
        <f>IF(OR(ｽ.金属くず!F24&gt;0,ｽ.金属くず!F24&lt;0),ｽ.金属くず!F24,IF(S$19&gt;0,"0",0))</f>
        <v>0.8</v>
      </c>
      <c r="T9" s="433">
        <f>IF(OR(ｾ.ｶﾞﾗｽ･ｺﾝｸﾘ･陶磁器くず!F24&gt;0,ｾ.ｶﾞﾗｽ･ｺﾝｸﾘ･陶磁器くず!F24&lt;0),ｾ.ｶﾞﾗｽ･ｺﾝｸﾘ･陶磁器くず!F24,IF(T$19&gt;0,"0",0))</f>
        <v>452.4</v>
      </c>
      <c r="U9" s="433">
        <f>IF(OR(ｿ.鉱さい!F24&gt;0,ｿ.鉱さい!F24&lt;0),ｿ.鉱さい!F24,IF(U$19&gt;0,"0",0))</f>
        <v>0</v>
      </c>
      <c r="V9" s="433">
        <f>IF(OR(ﾀ.がれき類!F24&gt;0,ﾀ.がれき類!F24&lt;0),ﾀ.がれき類!F24,IF(V$19&gt;0,"0",0))</f>
        <v>4836</v>
      </c>
      <c r="W9" s="433">
        <f>IF(OR(ﾁ.動物のふん尿!F24&gt;0,ﾁ.動物のふん尿!F24&lt;0),ﾁ.動物のふん尿!F24,IF(W$19&gt;0,"0",0))</f>
        <v>0</v>
      </c>
      <c r="X9" s="433">
        <f>IF(OR(ﾂ.動物の死体!F24&gt;0,ﾂ.動物の死体!F24&lt;0),ﾂ.動物の死体!F24,IF(X$19&gt;0,"0",0))</f>
        <v>0</v>
      </c>
      <c r="Y9" s="433">
        <f>IF(OR(ﾃ.ばいじん!F24&gt;0,ﾃ.ばいじん!F24&lt;0),ﾃ.ばいじん!F24,IF(Y$19&gt;0,"0",0))</f>
        <v>0</v>
      </c>
      <c r="Z9" s="434">
        <f>IF(OR(ﾄ.混合廃棄物その他!F24&gt;0,ﾄ.混合廃棄物その他!F24&lt;0),ﾄ.混合廃棄物その他!F24,IF(Z$19&gt;0,"0",0))</f>
        <v>460.9</v>
      </c>
      <c r="AA9" s="435">
        <f>IF(SUM(G9:Z9)&gt;0,SUM(G9:Z9),IF(AA$19&gt;0,"0",0))</f>
        <v>7978.7999999999993</v>
      </c>
    </row>
    <row r="10" spans="2:27" ht="24" customHeight="1" x14ac:dyDescent="0.15">
      <c r="B10" s="171" t="s">
        <v>349</v>
      </c>
      <c r="C10" s="921" t="s">
        <v>350</v>
      </c>
      <c r="D10" s="921"/>
      <c r="E10" s="921"/>
      <c r="F10" s="922"/>
      <c r="G10" s="436">
        <f>IF(OR(ｱ.燃え殻!F25&gt;0,ｱ.燃え殻!F25&lt;0),ｱ.燃え殻!F25,IF(G$19&gt;0,"0",0))</f>
        <v>0</v>
      </c>
      <c r="H10" s="436">
        <f>IF(OR(ｲ.汚泥!F25&gt;0,ｲ.汚泥!F25&lt;0),ｲ.汚泥!F25,IF(H$19&gt;0,"0",0))</f>
        <v>0</v>
      </c>
      <c r="I10" s="436">
        <f>IF(OR(ｳ.廃油!F25&gt;0,ｳ.廃油!F25&lt;0),ｳ.廃油!F25,IF(I$19&gt;0,"0",0))</f>
        <v>0</v>
      </c>
      <c r="J10" s="436">
        <f>IF(OR(ｴ.廃酸!$F25&gt;0,ｴ.廃酸!$F25&lt;0),ｴ.廃酸!F25,IF(J$19&gt;0,"0",0))</f>
        <v>0</v>
      </c>
      <c r="K10" s="436">
        <f>IF(OR(ｵ.廃ｱﾙｶﾘ!$F25&gt;0,ｵ.廃ｱﾙｶﾘ!$F25&lt;0),ｵ.廃ｱﾙｶﾘ!F25,IF(K$19&gt;0,"0",0))</f>
        <v>0</v>
      </c>
      <c r="L10" s="436" t="str">
        <f>IF(OR(ｶ.廃ﾌﾟﾗ類!F25&gt;0,ｶ.廃ﾌﾟﾗ類!F25&lt;0),ｶ.廃ﾌﾟﾗ類!F25,IF(L$19&gt;0,"0",0))</f>
        <v>0</v>
      </c>
      <c r="M10" s="436" t="str">
        <f>IF(OR(ｷ.紙くず!F25&gt;0,ｷ.紙くず!F25&lt;0),ｷ.紙くず!F25,IF(M$19&gt;0,"0",0))</f>
        <v>0</v>
      </c>
      <c r="N10" s="436" t="str">
        <f>IF(OR(ｸ.木くず!F25&gt;0,ｸ.木くず!F25&lt;0),ｸ.木くず!F25,IF(N$19&gt;0,"0",0))</f>
        <v>0</v>
      </c>
      <c r="O10" s="436" t="str">
        <f>IF(OR(ｹ.繊維くず!F25&gt;0,ｹ.繊維くず!F25&lt;0),ｹ.繊維くず!F25,IF(O$19&gt;0,"0",0))</f>
        <v>0</v>
      </c>
      <c r="P10" s="436">
        <f>IF(OR(ｺ.動植物性残さ!F25&gt;0,ｺ.動植物性残さ!F25&lt;0),ｺ.動植物性残さ!F25,IF(P$19&gt;0,"0",0))</f>
        <v>0</v>
      </c>
      <c r="Q10" s="436">
        <f>IF(OR(ｻ.動物系固形不要物!F25&gt;0,ｻ.動物系固形不要物!F25&lt;0),ｻ.動物系固形不要物!F25,IF(Q$19&gt;0,"0",0))</f>
        <v>0</v>
      </c>
      <c r="R10" s="436">
        <f>IF(OR(ｼ.ｺﾞﾑくず!F25&gt;0,ｼ.ｺﾞﾑくず!F25&lt;0),ｼ.ｺﾞﾑくず!F25,IF(R$19&gt;0,"0",0))</f>
        <v>0</v>
      </c>
      <c r="S10" s="436" t="str">
        <f>IF(OR(ｽ.金属くず!F25&gt;0,ｽ.金属くず!F25&lt;0),ｽ.金属くず!F25,IF(S$19&gt;0,"0",0))</f>
        <v>0</v>
      </c>
      <c r="T10" s="436" t="str">
        <f>IF(OR(ｾ.ｶﾞﾗｽ･ｺﾝｸﾘ･陶磁器くず!F25&gt;0,ｾ.ｶﾞﾗｽ･ｺﾝｸﾘ･陶磁器くず!F25&lt;0),ｾ.ｶﾞﾗｽ･ｺﾝｸﾘ･陶磁器くず!F25,IF(T$19&gt;0,"0",0))</f>
        <v>0</v>
      </c>
      <c r="U10" s="436">
        <f>IF(OR(ｿ.鉱さい!F25&gt;0,ｿ.鉱さい!F25&lt;0),ｿ.鉱さい!F25,IF(U$19&gt;0,"0",0))</f>
        <v>0</v>
      </c>
      <c r="V10" s="436" t="str">
        <f>IF(OR(ﾀ.がれき類!F25&gt;0,ﾀ.がれき類!F25&lt;0),ﾀ.がれき類!F25,IF(V$19&gt;0,"0",0))</f>
        <v>0</v>
      </c>
      <c r="W10" s="436">
        <f>IF(OR(ﾁ.動物のふん尿!F25&gt;0,ﾁ.動物のふん尿!F25&lt;0),ﾁ.動物のふん尿!F25,IF(W$19&gt;0,"0",0))</f>
        <v>0</v>
      </c>
      <c r="X10" s="436">
        <f>IF(OR(ﾂ.動物の死体!F25&gt;0,ﾂ.動物の死体!F25&lt;0),ﾂ.動物の死体!F25,IF(X$19&gt;0,"0",0))</f>
        <v>0</v>
      </c>
      <c r="Y10" s="436">
        <f>IF(OR(ﾃ.ばいじん!F25&gt;0,ﾃ.ばいじん!F25&lt;0),ﾃ.ばいじん!F25,IF(Y$19&gt;0,"0",0))</f>
        <v>0</v>
      </c>
      <c r="Z10" s="437" t="str">
        <f>IF(OR(ﾄ.混合廃棄物その他!F25&gt;0,ﾄ.混合廃棄物その他!F25&lt;0),ﾄ.混合廃棄物その他!F25,IF(Z$19&gt;0,"0",0))</f>
        <v>0</v>
      </c>
      <c r="AA10" s="438" t="str">
        <f t="shared" ref="AA10:AA18" si="0">IF(SUM(G10:Z10)&gt;0,SUM(G10:Z10),IF(AA$19&gt;0,"0",0))</f>
        <v>0</v>
      </c>
    </row>
    <row r="11" spans="2:27" ht="24" customHeight="1" x14ac:dyDescent="0.15">
      <c r="B11" s="171" t="s">
        <v>351</v>
      </c>
      <c r="C11" s="923" t="s">
        <v>352</v>
      </c>
      <c r="D11" s="923"/>
      <c r="E11" s="923"/>
      <c r="F11" s="924"/>
      <c r="G11" s="439">
        <f>IF(OR(ｱ.燃え殻!F26&gt;0,ｱ.燃え殻!F26&lt;0),ｱ.燃え殻!F26,IF(G$19&gt;0,"0",0))</f>
        <v>0</v>
      </c>
      <c r="H11" s="439">
        <f>IF(OR(ｲ.汚泥!F26&gt;0,ｲ.汚泥!F26&lt;0),ｲ.汚泥!F26,IF(H$19&gt;0,"0",0))</f>
        <v>0</v>
      </c>
      <c r="I11" s="439">
        <f>IF(OR(ｳ.廃油!F26&gt;0,ｳ.廃油!F26&lt;0),ｳ.廃油!F26,IF(I$19&gt;0,"0",0))</f>
        <v>0</v>
      </c>
      <c r="J11" s="439">
        <f>IF(OR(ｴ.廃酸!$F26&gt;0,ｴ.廃酸!$F26&lt;0),ｴ.廃酸!F26,IF(J$19&gt;0,"0",0))</f>
        <v>0</v>
      </c>
      <c r="K11" s="439">
        <f>IF(OR(ｵ.廃ｱﾙｶﾘ!$F26&gt;0,ｵ.廃ｱﾙｶﾘ!$F26&lt;0),ｵ.廃ｱﾙｶﾘ!F26,IF(K$19&gt;0,"0",0))</f>
        <v>0</v>
      </c>
      <c r="L11" s="439" t="str">
        <f>IF(OR(ｶ.廃ﾌﾟﾗ類!F26&gt;0,ｶ.廃ﾌﾟﾗ類!F26&lt;0),ｶ.廃ﾌﾟﾗ類!F26,IF(L$19&gt;0,"0",0))</f>
        <v>0</v>
      </c>
      <c r="M11" s="439" t="str">
        <f>IF(OR(ｷ.紙くず!F26&gt;0,ｷ.紙くず!F26&lt;0),ｷ.紙くず!F26,IF(M$19&gt;0,"0",0))</f>
        <v>0</v>
      </c>
      <c r="N11" s="439" t="str">
        <f>IF(OR(ｸ.木くず!F26&gt;0,ｸ.木くず!F26&lt;0),ｸ.木くず!F26,IF(N$19&gt;0,"0",0))</f>
        <v>0</v>
      </c>
      <c r="O11" s="439" t="str">
        <f>IF(OR(ｹ.繊維くず!F26&gt;0,ｹ.繊維くず!F26&lt;0),ｹ.繊維くず!F26,IF(O$19&gt;0,"0",0))</f>
        <v>0</v>
      </c>
      <c r="P11" s="439">
        <f>IF(OR(ｺ.動植物性残さ!F26&gt;0,ｺ.動植物性残さ!F26&lt;0),ｺ.動植物性残さ!F26,IF(P$19&gt;0,"0",0))</f>
        <v>0</v>
      </c>
      <c r="Q11" s="439">
        <f>IF(OR(ｻ.動物系固形不要物!F26&gt;0,ｻ.動物系固形不要物!F26&lt;0),ｻ.動物系固形不要物!F26,IF(Q$19&gt;0,"0",0))</f>
        <v>0</v>
      </c>
      <c r="R11" s="439">
        <f>IF(OR(ｼ.ｺﾞﾑくず!F26&gt;0,ｼ.ｺﾞﾑくず!F26&lt;0),ｼ.ｺﾞﾑくず!F26,IF(R$19&gt;0,"0",0))</f>
        <v>0</v>
      </c>
      <c r="S11" s="439" t="str">
        <f>IF(OR(ｽ.金属くず!F26&gt;0,ｽ.金属くず!F26&lt;0),ｽ.金属くず!F26,IF(S$19&gt;0,"0",0))</f>
        <v>0</v>
      </c>
      <c r="T11" s="439" t="str">
        <f>IF(OR(ｾ.ｶﾞﾗｽ･ｺﾝｸﾘ･陶磁器くず!F26&gt;0,ｾ.ｶﾞﾗｽ･ｺﾝｸﾘ･陶磁器くず!F26&lt;0),ｾ.ｶﾞﾗｽ･ｺﾝｸﾘ･陶磁器くず!F26,IF(T$19&gt;0,"0",0))</f>
        <v>0</v>
      </c>
      <c r="U11" s="439">
        <f>IF(OR(ｿ.鉱さい!F26&gt;0,ｿ.鉱さい!F26&lt;0),ｿ.鉱さい!F26,IF(U$19&gt;0,"0",0))</f>
        <v>0</v>
      </c>
      <c r="V11" s="439" t="str">
        <f>IF(OR(ﾀ.がれき類!F26&gt;0,ﾀ.がれき類!F26&lt;0),ﾀ.がれき類!F26,IF(V$19&gt;0,"0",0))</f>
        <v>0</v>
      </c>
      <c r="W11" s="439">
        <f>IF(OR(ﾁ.動物のふん尿!F26&gt;0,ﾁ.動物のふん尿!F26&lt;0),ﾁ.動物のふん尿!F26,IF(W$19&gt;0,"0",0))</f>
        <v>0</v>
      </c>
      <c r="X11" s="439">
        <f>IF(OR(ﾂ.動物の死体!F26&gt;0,ﾂ.動物の死体!F26&lt;0),ﾂ.動物の死体!F26,IF(X$19&gt;0,"0",0))</f>
        <v>0</v>
      </c>
      <c r="Y11" s="439">
        <f>IF(OR(ﾃ.ばいじん!F26&gt;0,ﾃ.ばいじん!F26&lt;0),ﾃ.ばいじん!F26,IF(Y$19&gt;0,"0",0))</f>
        <v>0</v>
      </c>
      <c r="Z11" s="440" t="str">
        <f>IF(OR(ﾄ.混合廃棄物その他!F26&gt;0,ﾄ.混合廃棄物その他!F26&lt;0),ﾄ.混合廃棄物その他!F26,IF(Z$19&gt;0,"0",0))</f>
        <v>0</v>
      </c>
      <c r="AA11" s="441" t="str">
        <f t="shared" si="0"/>
        <v>0</v>
      </c>
    </row>
    <row r="12" spans="2:27" ht="24" customHeight="1" x14ac:dyDescent="0.15">
      <c r="B12" s="171">
        <v>5</v>
      </c>
      <c r="C12" s="923" t="s">
        <v>353</v>
      </c>
      <c r="D12" s="923"/>
      <c r="E12" s="923"/>
      <c r="F12" s="924"/>
      <c r="G12" s="439">
        <f>IF(OR(ｱ.燃え殻!F27&gt;0,ｱ.燃え殻!F27&lt;0),ｱ.燃え殻!F27,IF(G$19&gt;0,"0",0))</f>
        <v>0</v>
      </c>
      <c r="H12" s="439">
        <f>IF(OR(ｲ.汚泥!F27&gt;0,ｲ.汚泥!F27&lt;0),ｲ.汚泥!F27,IF(H$19&gt;0,"0",0))</f>
        <v>0</v>
      </c>
      <c r="I12" s="439">
        <f>IF(OR(ｳ.廃油!F27&gt;0,ｳ.廃油!F27&lt;0),ｳ.廃油!F27,IF(I$19&gt;0,"0",0))</f>
        <v>0</v>
      </c>
      <c r="J12" s="439">
        <f>IF(OR(ｴ.廃酸!$F27&gt;0,ｴ.廃酸!$F27&lt;0),ｴ.廃酸!F27,IF(J$19&gt;0,"0",0))</f>
        <v>0</v>
      </c>
      <c r="K12" s="439">
        <f>IF(OR(ｵ.廃ｱﾙｶﾘ!$F27&gt;0,ｵ.廃ｱﾙｶﾘ!$F27&lt;0),ｵ.廃ｱﾙｶﾘ!F27,IF(K$19&gt;0,"0",0))</f>
        <v>0</v>
      </c>
      <c r="L12" s="439" t="str">
        <f>IF(OR(ｶ.廃ﾌﾟﾗ類!F27&gt;0,ｶ.廃ﾌﾟﾗ類!F27&lt;0),ｶ.廃ﾌﾟﾗ類!F27,IF(L$19&gt;0,"0",0))</f>
        <v>0</v>
      </c>
      <c r="M12" s="439" t="str">
        <f>IF(OR(ｷ.紙くず!F27&gt;0,ｷ.紙くず!F27&lt;0),ｷ.紙くず!F27,IF(M$19&gt;0,"0",0))</f>
        <v>0</v>
      </c>
      <c r="N12" s="439" t="str">
        <f>IF(OR(ｸ.木くず!F27&gt;0,ｸ.木くず!F27&lt;0),ｸ.木くず!F27,IF(N$19&gt;0,"0",0))</f>
        <v>0</v>
      </c>
      <c r="O12" s="439" t="str">
        <f>IF(OR(ｹ.繊維くず!F27&gt;0,ｹ.繊維くず!F27&lt;0),ｹ.繊維くず!F27,IF(O$19&gt;0,"0",0))</f>
        <v>0</v>
      </c>
      <c r="P12" s="439">
        <f>IF(OR(ｺ.動植物性残さ!F27&gt;0,ｺ.動植物性残さ!F27&lt;0),ｺ.動植物性残さ!F27,IF(P$19&gt;0,"0",0))</f>
        <v>0</v>
      </c>
      <c r="Q12" s="439">
        <f>IF(OR(ｻ.動物系固形不要物!F27&gt;0,ｻ.動物系固形不要物!F27&lt;0),ｻ.動物系固形不要物!F27,IF(Q$19&gt;0,"0",0))</f>
        <v>0</v>
      </c>
      <c r="R12" s="439">
        <f>IF(OR(ｼ.ｺﾞﾑくず!F27&gt;0,ｼ.ｺﾞﾑくず!F27&lt;0),ｼ.ｺﾞﾑくず!F27,IF(R$19&gt;0,"0",0))</f>
        <v>0</v>
      </c>
      <c r="S12" s="439" t="str">
        <f>IF(OR(ｽ.金属くず!F27&gt;0,ｽ.金属くず!F27&lt;0),ｽ.金属くず!F27,IF(S$19&gt;0,"0",0))</f>
        <v>0</v>
      </c>
      <c r="T12" s="439" t="str">
        <f>IF(OR(ｾ.ｶﾞﾗｽ･ｺﾝｸﾘ･陶磁器くず!F27&gt;0,ｾ.ｶﾞﾗｽ･ｺﾝｸﾘ･陶磁器くず!F27&lt;0),ｾ.ｶﾞﾗｽ･ｺﾝｸﾘ･陶磁器くず!F27,IF(T$19&gt;0,"0",0))</f>
        <v>0</v>
      </c>
      <c r="U12" s="439">
        <f>IF(OR(ｿ.鉱さい!F27&gt;0,ｿ.鉱さい!F27&lt;0),ｿ.鉱さい!F27,IF(U$19&gt;0,"0",0))</f>
        <v>0</v>
      </c>
      <c r="V12" s="439" t="str">
        <f>IF(OR(ﾀ.がれき類!F27&gt;0,ﾀ.がれき類!F27&lt;0),ﾀ.がれき類!F27,IF(V$19&gt;0,"0",0))</f>
        <v>0</v>
      </c>
      <c r="W12" s="439">
        <f>IF(OR(ﾁ.動物のふん尿!F27&gt;0,ﾁ.動物のふん尿!F27&lt;0),ﾁ.動物のふん尿!F27,IF(W$19&gt;0,"0",0))</f>
        <v>0</v>
      </c>
      <c r="X12" s="439">
        <f>IF(OR(ﾂ.動物の死体!F27&gt;0,ﾂ.動物の死体!F27&lt;0),ﾂ.動物の死体!F27,IF(X$19&gt;0,"0",0))</f>
        <v>0</v>
      </c>
      <c r="Y12" s="439">
        <f>IF(OR(ﾃ.ばいじん!F27&gt;0,ﾃ.ばいじん!F27&lt;0),ﾃ.ばいじん!F27,IF(Y$19&gt;0,"0",0))</f>
        <v>0</v>
      </c>
      <c r="Z12" s="440" t="str">
        <f>IF(OR(ﾄ.混合廃棄物その他!F27&gt;0,ﾄ.混合廃棄物その他!F27&lt;0),ﾄ.混合廃棄物その他!F27,IF(Z$19&gt;0,"0",0))</f>
        <v>0</v>
      </c>
      <c r="AA12" s="441" t="str">
        <f t="shared" si="0"/>
        <v>0</v>
      </c>
    </row>
    <row r="13" spans="2:27" ht="24" customHeight="1" x14ac:dyDescent="0.15">
      <c r="B13" s="171" t="s">
        <v>354</v>
      </c>
      <c r="C13" s="953" t="s">
        <v>355</v>
      </c>
      <c r="D13" s="946"/>
      <c r="E13" s="946"/>
      <c r="F13" s="947"/>
      <c r="G13" s="439">
        <f>IF(OR(ｱ.燃え殻!F28&gt;0,ｱ.燃え殻!F28&lt;0),ｱ.燃え殻!F28,IF(G$19&gt;0,"0",0))</f>
        <v>0</v>
      </c>
      <c r="H13" s="439">
        <f>IF(OR(ｲ.汚泥!F28&gt;0,ｲ.汚泥!F28&lt;0),ｲ.汚泥!F28,IF(H$19&gt;0,"0",0))</f>
        <v>0</v>
      </c>
      <c r="I13" s="439">
        <f>IF(OR(ｳ.廃油!F28&gt;0,ｳ.廃油!F28&lt;0),ｳ.廃油!F28,IF(I$19&gt;0,"0",0))</f>
        <v>0</v>
      </c>
      <c r="J13" s="439">
        <f>IF(OR(ｴ.廃酸!$F28&gt;0,ｴ.廃酸!$F28&lt;0),ｴ.廃酸!F28,IF(J$19&gt;0,"0",0))</f>
        <v>0</v>
      </c>
      <c r="K13" s="439">
        <f>IF(OR(ｵ.廃ｱﾙｶﾘ!$F28&gt;0,ｵ.廃ｱﾙｶﾘ!$F28&lt;0),ｵ.廃ｱﾙｶﾘ!F28,IF(K$19&gt;0,"0",0))</f>
        <v>0</v>
      </c>
      <c r="L13" s="439" t="str">
        <f>IF(OR(ｶ.廃ﾌﾟﾗ類!F28&gt;0,ｶ.廃ﾌﾟﾗ類!F28&lt;0),ｶ.廃ﾌﾟﾗ類!F28,IF(L$19&gt;0,"0",0))</f>
        <v>0</v>
      </c>
      <c r="M13" s="439" t="str">
        <f>IF(OR(ｷ.紙くず!F28&gt;0,ｷ.紙くず!F28&lt;0),ｷ.紙くず!F28,IF(M$19&gt;0,"0",0))</f>
        <v>0</v>
      </c>
      <c r="N13" s="439" t="str">
        <f>IF(OR(ｸ.木くず!F28&gt;0,ｸ.木くず!F28&lt;0),ｸ.木くず!F28,IF(N$19&gt;0,"0",0))</f>
        <v>0</v>
      </c>
      <c r="O13" s="439" t="str">
        <f>IF(OR(ｹ.繊維くず!F28&gt;0,ｹ.繊維くず!F28&lt;0),ｹ.繊維くず!F28,IF(O$19&gt;0,"0",0))</f>
        <v>0</v>
      </c>
      <c r="P13" s="439">
        <f>IF(OR(ｺ.動植物性残さ!F28&gt;0,ｺ.動植物性残さ!F28&lt;0),ｺ.動植物性残さ!F28,IF(P$19&gt;0,"0",0))</f>
        <v>0</v>
      </c>
      <c r="Q13" s="439">
        <f>IF(OR(ｻ.動物系固形不要物!F28&gt;0,ｻ.動物系固形不要物!F28&lt;0),ｻ.動物系固形不要物!F28,IF(Q$19&gt;0,"0",0))</f>
        <v>0</v>
      </c>
      <c r="R13" s="439">
        <f>IF(OR(ｼ.ｺﾞﾑくず!F28&gt;0,ｼ.ｺﾞﾑくず!F28&lt;0),ｼ.ｺﾞﾑくず!F28,IF(R$19&gt;0,"0",0))</f>
        <v>0</v>
      </c>
      <c r="S13" s="439" t="str">
        <f>IF(OR(ｽ.金属くず!F28&gt;0,ｽ.金属くず!F28&lt;0),ｽ.金属くず!F28,IF(S$19&gt;0,"0",0))</f>
        <v>0</v>
      </c>
      <c r="T13" s="439" t="str">
        <f>IF(OR(ｾ.ｶﾞﾗｽ･ｺﾝｸﾘ･陶磁器くず!F28&gt;0,ｾ.ｶﾞﾗｽ･ｺﾝｸﾘ･陶磁器くず!F28&lt;0),ｾ.ｶﾞﾗｽ･ｺﾝｸﾘ･陶磁器くず!F28,IF(T$19&gt;0,"0",0))</f>
        <v>0</v>
      </c>
      <c r="U13" s="439">
        <f>IF(OR(ｿ.鉱さい!F28&gt;0,ｿ.鉱さい!F28&lt;0),ｿ.鉱さい!F28,IF(U$19&gt;0,"0",0))</f>
        <v>0</v>
      </c>
      <c r="V13" s="439" t="str">
        <f>IF(OR(ﾀ.がれき類!F28&gt;0,ﾀ.がれき類!F28&lt;0),ﾀ.がれき類!F28,IF(V$19&gt;0,"0",0))</f>
        <v>0</v>
      </c>
      <c r="W13" s="439">
        <f>IF(OR(ﾁ.動物のふん尿!F28&gt;0,ﾁ.動物のふん尿!F28&lt;0),ﾁ.動物のふん尿!F28,IF(W$19&gt;0,"0",0))</f>
        <v>0</v>
      </c>
      <c r="X13" s="439">
        <f>IF(OR(ﾂ.動物の死体!F28&gt;0,ﾂ.動物の死体!F28&lt;0),ﾂ.動物の死体!F28,IF(X$19&gt;0,"0",0))</f>
        <v>0</v>
      </c>
      <c r="Y13" s="439">
        <f>IF(OR(ﾃ.ばいじん!F28&gt;0,ﾃ.ばいじん!F28&lt;0),ﾃ.ばいじん!F28,IF(Y$19&gt;0,"0",0))</f>
        <v>0</v>
      </c>
      <c r="Z13" s="440" t="str">
        <f>IF(OR(ﾄ.混合廃棄物その他!F28&gt;0,ﾄ.混合廃棄物その他!F28&lt;0),ﾄ.混合廃棄物その他!F28,IF(Z$19&gt;0,"0",0))</f>
        <v>0</v>
      </c>
      <c r="AA13" s="441" t="str">
        <f t="shared" si="0"/>
        <v>0</v>
      </c>
    </row>
    <row r="14" spans="2:27" ht="24" customHeight="1" x14ac:dyDescent="0.15">
      <c r="B14" s="171" t="s">
        <v>356</v>
      </c>
      <c r="C14" s="923" t="s">
        <v>357</v>
      </c>
      <c r="D14" s="923"/>
      <c r="E14" s="923"/>
      <c r="F14" s="924"/>
      <c r="G14" s="439">
        <f>IF(OR(ｱ.燃え殻!F29&gt;0,ｱ.燃え殻!F29&lt;0),ｱ.燃え殻!F29,IF(G$19&gt;0,"0",0))</f>
        <v>0</v>
      </c>
      <c r="H14" s="439">
        <f>IF(OR(ｲ.汚泥!F29&gt;0,ｲ.汚泥!F29&lt;0),ｲ.汚泥!F29,IF(H$19&gt;0,"0",0))</f>
        <v>0</v>
      </c>
      <c r="I14" s="439">
        <f>IF(OR(ｳ.廃油!F29&gt;0,ｳ.廃油!F29&lt;0),ｳ.廃油!F29,IF(I$19&gt;0,"0",0))</f>
        <v>0</v>
      </c>
      <c r="J14" s="439">
        <f>IF(OR(ｴ.廃酸!$F29&gt;0,ｴ.廃酸!$F29&lt;0),ｴ.廃酸!F29,IF(J$19&gt;0,"0",0))</f>
        <v>0</v>
      </c>
      <c r="K14" s="439">
        <f>IF(OR(ｵ.廃ｱﾙｶﾘ!$F29&gt;0,ｵ.廃ｱﾙｶﾘ!$F29&lt;0),ｵ.廃ｱﾙｶﾘ!F29,IF(K$19&gt;0,"0",0))</f>
        <v>0</v>
      </c>
      <c r="L14" s="439">
        <f>IF(OR(ｶ.廃ﾌﾟﾗ類!F29&gt;0,ｶ.廃ﾌﾟﾗ類!F29&lt;0),ｶ.廃ﾌﾟﾗ類!F29,IF(L$19&gt;0,"0",0))</f>
        <v>31.8</v>
      </c>
      <c r="M14" s="439">
        <f>IF(OR(ｷ.紙くず!F29&gt;0,ｷ.紙くず!F29&lt;0),ｷ.紙くず!F29,IF(M$19&gt;0,"0",0))</f>
        <v>0.8</v>
      </c>
      <c r="N14" s="439">
        <f>IF(OR(ｸ.木くず!F29&gt;0,ｸ.木くず!F29&lt;0),ｸ.木くず!F29,IF(N$19&gt;0,"0",0))</f>
        <v>2182.5</v>
      </c>
      <c r="O14" s="439">
        <f>IF(OR(ｹ.繊維くず!F29&gt;0,ｹ.繊維くず!F29&lt;0),ｹ.繊維くず!F29,IF(O$19&gt;0,"0",0))</f>
        <v>13.6</v>
      </c>
      <c r="P14" s="439">
        <f>IF(OR(ｺ.動植物性残さ!F29&gt;0,ｺ.動植物性残さ!F29&lt;0),ｺ.動植物性残さ!F29,IF(P$19&gt;0,"0",0))</f>
        <v>0</v>
      </c>
      <c r="Q14" s="439">
        <f>IF(OR(ｻ.動物系固形不要物!F29&gt;0,ｻ.動物系固形不要物!F29&lt;0),ｻ.動物系固形不要物!F29,IF(Q$19&gt;0,"0",0))</f>
        <v>0</v>
      </c>
      <c r="R14" s="439">
        <f>IF(OR(ｼ.ｺﾞﾑくず!F29&gt;0,ｼ.ｺﾞﾑくず!F29&lt;0),ｼ.ｺﾞﾑくず!F29,IF(R$19&gt;0,"0",0))</f>
        <v>0</v>
      </c>
      <c r="S14" s="439">
        <f>IF(OR(ｽ.金属くず!F29&gt;0,ｽ.金属くず!F29&lt;0),ｽ.金属くず!F29,IF(S$19&gt;0,"0",0))</f>
        <v>0.8</v>
      </c>
      <c r="T14" s="439">
        <f>IF(OR(ｾ.ｶﾞﾗｽ･ｺﾝｸﾘ･陶磁器くず!F29&gt;0,ｾ.ｶﾞﾗｽ･ｺﾝｸﾘ･陶磁器くず!F29&lt;0),ｾ.ｶﾞﾗｽ･ｺﾝｸﾘ･陶磁器くず!F29,IF(T$19&gt;0,"0",0))</f>
        <v>452.4</v>
      </c>
      <c r="U14" s="439">
        <f>IF(OR(ｿ.鉱さい!F29&gt;0,ｿ.鉱さい!F29&lt;0),ｿ.鉱さい!F29,IF(U$19&gt;0,"0",0))</f>
        <v>0</v>
      </c>
      <c r="V14" s="439">
        <f>IF(OR(ﾀ.がれき類!F29&gt;0,ﾀ.がれき類!F29&lt;0),ﾀ.がれき類!F29,IF(V$19&gt;0,"0",0))</f>
        <v>4836</v>
      </c>
      <c r="W14" s="439">
        <f>IF(OR(ﾁ.動物のふん尿!F29&gt;0,ﾁ.動物のふん尿!F29&lt;0),ﾁ.動物のふん尿!F29,IF(W$19&gt;0,"0",0))</f>
        <v>0</v>
      </c>
      <c r="X14" s="439">
        <f>IF(OR(ﾂ.動物の死体!F29&gt;0,ﾂ.動物の死体!F29&lt;0),ﾂ.動物の死体!F29,IF(X$19&gt;0,"0",0))</f>
        <v>0</v>
      </c>
      <c r="Y14" s="439">
        <f>IF(OR(ﾃ.ばいじん!F29&gt;0,ﾃ.ばいじん!F29&lt;0),ﾃ.ばいじん!F29,IF(Y$19&gt;0,"0",0))</f>
        <v>0</v>
      </c>
      <c r="Z14" s="440">
        <f>IF(OR(ﾄ.混合廃棄物その他!F29&gt;0,ﾄ.混合廃棄物その他!F29&lt;0),ﾄ.混合廃棄物その他!F29,IF(Z$19&gt;0,"0",0))</f>
        <v>460.9</v>
      </c>
      <c r="AA14" s="441">
        <f t="shared" si="0"/>
        <v>7978.7999999999993</v>
      </c>
    </row>
    <row r="15" spans="2:27" ht="24" customHeight="1" x14ac:dyDescent="0.15">
      <c r="B15" s="171" t="s">
        <v>358</v>
      </c>
      <c r="C15" s="923" t="s">
        <v>110</v>
      </c>
      <c r="D15" s="923"/>
      <c r="E15" s="923"/>
      <c r="F15" s="924"/>
      <c r="G15" s="439">
        <f>IF(OR(ｱ.燃え殻!F30&gt;0,ｱ.燃え殻!F30&lt;0),ｱ.燃え殻!F30,IF(G$19&gt;0,"0",0))</f>
        <v>0</v>
      </c>
      <c r="H15" s="439">
        <f>IF(OR(ｲ.汚泥!F30&gt;0,ｲ.汚泥!F30&lt;0),ｲ.汚泥!F30,IF(H$19&gt;0,"0",0))</f>
        <v>0</v>
      </c>
      <c r="I15" s="439">
        <f>IF(OR(ｳ.廃油!F30&gt;0,ｳ.廃油!F30&lt;0),ｳ.廃油!F30,IF(I$19&gt;0,"0",0))</f>
        <v>0</v>
      </c>
      <c r="J15" s="439">
        <f>IF(OR(ｴ.廃酸!$F30&gt;0,ｴ.廃酸!$F30&lt;0),ｴ.廃酸!F30,IF(J$19&gt;0,"0",0))</f>
        <v>0</v>
      </c>
      <c r="K15" s="439">
        <f>IF(OR(ｵ.廃ｱﾙｶﾘ!$F30&gt;0,ｵ.廃ｱﾙｶﾘ!$F30&lt;0),ｵ.廃ｱﾙｶﾘ!F30,IF(K$19&gt;0,"0",0))</f>
        <v>0</v>
      </c>
      <c r="L15" s="439" t="str">
        <f>IF(OR(ｶ.廃ﾌﾟﾗ類!F30&gt;0,ｶ.廃ﾌﾟﾗ類!F30&lt;0),ｶ.廃ﾌﾟﾗ類!F30,IF(L$19&gt;0,"0",0))</f>
        <v>0</v>
      </c>
      <c r="M15" s="439" t="str">
        <f>IF(OR(ｷ.紙くず!F30&gt;0,ｷ.紙くず!F30&lt;0),ｷ.紙くず!F30,IF(M$19&gt;0,"0",0))</f>
        <v>0</v>
      </c>
      <c r="N15" s="439" t="str">
        <f>IF(OR(ｸ.木くず!F30&gt;0,ｸ.木くず!F30&lt;0),ｸ.木くず!F30,IF(N$19&gt;0,"0",0))</f>
        <v>0</v>
      </c>
      <c r="O15" s="439" t="str">
        <f>IF(OR(ｹ.繊維くず!F30&gt;0,ｹ.繊維くず!F30&lt;0),ｹ.繊維くず!F30,IF(O$19&gt;0,"0",0))</f>
        <v>0</v>
      </c>
      <c r="P15" s="439">
        <f>IF(OR(ｺ.動植物性残さ!F30&gt;0,ｺ.動植物性残さ!F30&lt;0),ｺ.動植物性残さ!F30,IF(P$19&gt;0,"0",0))</f>
        <v>0</v>
      </c>
      <c r="Q15" s="439">
        <f>IF(OR(ｻ.動物系固形不要物!F30&gt;0,ｻ.動物系固形不要物!F30&lt;0),ｻ.動物系固形不要物!F30,IF(Q$19&gt;0,"0",0))</f>
        <v>0</v>
      </c>
      <c r="R15" s="439">
        <f>IF(OR(ｼ.ｺﾞﾑくず!F30&gt;0,ｼ.ｺﾞﾑくず!F30&lt;0),ｼ.ｺﾞﾑくず!F30,IF(R$19&gt;0,"0",0))</f>
        <v>0</v>
      </c>
      <c r="S15" s="439" t="str">
        <f>IF(OR(ｽ.金属くず!F30&gt;0,ｽ.金属くず!F30&lt;0),ｽ.金属くず!F30,IF(S$19&gt;0,"0",0))</f>
        <v>0</v>
      </c>
      <c r="T15" s="439" t="str">
        <f>IF(OR(ｾ.ｶﾞﾗｽ･ｺﾝｸﾘ･陶磁器くず!F30&gt;0,ｾ.ｶﾞﾗｽ･ｺﾝｸﾘ･陶磁器くず!F30&lt;0),ｾ.ｶﾞﾗｽ･ｺﾝｸﾘ･陶磁器くず!F30,IF(T$19&gt;0,"0",0))</f>
        <v>0</v>
      </c>
      <c r="U15" s="439">
        <f>IF(OR(ｿ.鉱さい!F30&gt;0,ｿ.鉱さい!F30&lt;0),ｿ.鉱さい!F30,IF(U$19&gt;0,"0",0))</f>
        <v>0</v>
      </c>
      <c r="V15" s="439" t="str">
        <f>IF(OR(ﾀ.がれき類!F30&gt;0,ﾀ.がれき類!F30&lt;0),ﾀ.がれき類!F30,IF(V$19&gt;0,"0",0))</f>
        <v>0</v>
      </c>
      <c r="W15" s="439">
        <f>IF(OR(ﾁ.動物のふん尿!F30&gt;0,ﾁ.動物のふん尿!F30&lt;0),ﾁ.動物のふん尿!F30,IF(W$19&gt;0,"0",0))</f>
        <v>0</v>
      </c>
      <c r="X15" s="439">
        <f>IF(OR(ﾂ.動物の死体!F30&gt;0,ﾂ.動物の死体!F30&lt;0),ﾂ.動物の死体!F30,IF(X$19&gt;0,"0",0))</f>
        <v>0</v>
      </c>
      <c r="Y15" s="439">
        <f>IF(OR(ﾃ.ばいじん!F30&gt;0,ﾃ.ばいじん!F30&lt;0),ﾃ.ばいじん!F30,IF(Y$19&gt;0,"0",0))</f>
        <v>0</v>
      </c>
      <c r="Z15" s="440" t="str">
        <f>IF(OR(ﾄ.混合廃棄物その他!F30&gt;0,ﾄ.混合廃棄物その他!F30&lt;0),ﾄ.混合廃棄物その他!F30,IF(Z$19&gt;0,"0",0))</f>
        <v>0</v>
      </c>
      <c r="AA15" s="441" t="str">
        <f t="shared" si="0"/>
        <v>0</v>
      </c>
    </row>
    <row r="16" spans="2:27" ht="24" customHeight="1" x14ac:dyDescent="0.15">
      <c r="B16" s="171" t="s">
        <v>359</v>
      </c>
      <c r="C16" s="923" t="s">
        <v>111</v>
      </c>
      <c r="D16" s="923"/>
      <c r="E16" s="923"/>
      <c r="F16" s="924"/>
      <c r="G16" s="439">
        <f>IF(OR(ｱ.燃え殻!F31&gt;0,ｱ.燃え殻!F31&lt;0),ｱ.燃え殻!F31,IF(G$19&gt;0,"0",0))</f>
        <v>0</v>
      </c>
      <c r="H16" s="439">
        <f>IF(OR(ｲ.汚泥!F31&gt;0,ｲ.汚泥!F31&lt;0),ｲ.汚泥!F31,IF(H$19&gt;0,"0",0))</f>
        <v>0</v>
      </c>
      <c r="I16" s="439">
        <f>IF(OR(ｳ.廃油!F31&gt;0,ｳ.廃油!F31&lt;0),ｳ.廃油!F31,IF(I$19&gt;0,"0",0))</f>
        <v>0</v>
      </c>
      <c r="J16" s="439">
        <f>IF(OR(ｴ.廃酸!$F31&gt;0,ｴ.廃酸!$F31&lt;0),ｴ.廃酸!F31,IF(J$19&gt;0,"0",0))</f>
        <v>0</v>
      </c>
      <c r="K16" s="439">
        <f>IF(OR(ｵ.廃ｱﾙｶﾘ!$F31&gt;0,ｵ.廃ｱﾙｶﾘ!$F31&lt;0),ｵ.廃ｱﾙｶﾘ!F31,IF(K$19&gt;0,"0",0))</f>
        <v>0</v>
      </c>
      <c r="L16" s="439">
        <f>IF(OR(ｶ.廃ﾌﾟﾗ類!F31&gt;0,ｶ.廃ﾌﾟﾗ類!F31&lt;0),ｶ.廃ﾌﾟﾗ類!F31,IF(L$19&gt;0,"0",0))</f>
        <v>31.8</v>
      </c>
      <c r="M16" s="439">
        <f>IF(OR(ｷ.紙くず!F31&gt;0,ｷ.紙くず!F31&lt;0),ｷ.紙くず!F31,IF(M$19&gt;0,"0",0))</f>
        <v>0.8</v>
      </c>
      <c r="N16" s="439">
        <f>IF(OR(ｸ.木くず!F31&gt;0,ｸ.木くず!F31&lt;0),ｸ.木くず!F31,IF(N$19&gt;0,"0",0))</f>
        <v>2182.5</v>
      </c>
      <c r="O16" s="439">
        <f>IF(OR(ｹ.繊維くず!F31&gt;0,ｹ.繊維くず!F31&lt;0),ｹ.繊維くず!F31,IF(O$19&gt;0,"0",0))</f>
        <v>13.6</v>
      </c>
      <c r="P16" s="439">
        <f>IF(OR(ｺ.動植物性残さ!F31&gt;0,ｺ.動植物性残さ!F31&lt;0),ｺ.動植物性残さ!F31,IF(P$19&gt;0,"0",0))</f>
        <v>0</v>
      </c>
      <c r="Q16" s="439">
        <f>IF(OR(ｻ.動物系固形不要物!F31&gt;0,ｻ.動物系固形不要物!F31&lt;0),ｻ.動物系固形不要物!F31,IF(Q$19&gt;0,"0",0))</f>
        <v>0</v>
      </c>
      <c r="R16" s="439">
        <f>IF(OR(ｼ.ｺﾞﾑくず!F31&gt;0,ｼ.ｺﾞﾑくず!F31&lt;0),ｼ.ｺﾞﾑくず!F31,IF(R$19&gt;0,"0",0))</f>
        <v>0</v>
      </c>
      <c r="S16" s="439">
        <f>IF(OR(ｽ.金属くず!F31&gt;0,ｽ.金属くず!F31&lt;0),ｽ.金属くず!F31,IF(S$19&gt;0,"0",0))</f>
        <v>0.8</v>
      </c>
      <c r="T16" s="439">
        <f>IF(OR(ｾ.ｶﾞﾗｽ･ｺﾝｸﾘ･陶磁器くず!F31&gt;0,ｾ.ｶﾞﾗｽ･ｺﾝｸﾘ･陶磁器くず!F31&lt;0),ｾ.ｶﾞﾗｽ･ｺﾝｸﾘ･陶磁器くず!F31,IF(T$19&gt;0,"0",0))</f>
        <v>452.4</v>
      </c>
      <c r="U16" s="439">
        <f>IF(OR(ｿ.鉱さい!F31&gt;0,ｿ.鉱さい!F31&lt;0),ｿ.鉱さい!F31,IF(U$19&gt;0,"0",0))</f>
        <v>0</v>
      </c>
      <c r="V16" s="439">
        <f>IF(OR(ﾀ.がれき類!F31&gt;0,ﾀ.がれき類!F31&lt;0),ﾀ.がれき類!F31,IF(V$19&gt;0,"0",0))</f>
        <v>4836</v>
      </c>
      <c r="W16" s="439">
        <f>IF(OR(ﾁ.動物のふん尿!F31&gt;0,ﾁ.動物のふん尿!F31&lt;0),ﾁ.動物のふん尿!F31,IF(W$19&gt;0,"0",0))</f>
        <v>0</v>
      </c>
      <c r="X16" s="439">
        <f>IF(OR(ﾂ.動物の死体!F31&gt;0,ﾂ.動物の死体!F31&lt;0),ﾂ.動物の死体!F31,IF(X$19&gt;0,"0",0))</f>
        <v>0</v>
      </c>
      <c r="Y16" s="439">
        <f>IF(OR(ﾃ.ばいじん!F31&gt;0,ﾃ.ばいじん!F31&lt;0),ﾃ.ばいじん!F31,IF(Y$19&gt;0,"0",0))</f>
        <v>0</v>
      </c>
      <c r="Z16" s="440">
        <f>IF(OR(ﾄ.混合廃棄物その他!F31&gt;0,ﾄ.混合廃棄物その他!F31&lt;0),ﾄ.混合廃棄物その他!F31,IF(Z$19&gt;0,"0",0))</f>
        <v>460.9</v>
      </c>
      <c r="AA16" s="441">
        <f t="shared" si="0"/>
        <v>7978.7999999999993</v>
      </c>
    </row>
    <row r="17" spans="2:27" ht="24" customHeight="1" x14ac:dyDescent="0.15">
      <c r="B17" s="171"/>
      <c r="C17" s="923" t="s">
        <v>112</v>
      </c>
      <c r="D17" s="923"/>
      <c r="E17" s="923"/>
      <c r="F17" s="924"/>
      <c r="G17" s="439">
        <f>IF(OR(ｱ.燃え殻!F32&gt;0,ｱ.燃え殻!F32&lt;0),ｱ.燃え殻!F32,IF(G$19&gt;0,"0",0))</f>
        <v>0</v>
      </c>
      <c r="H17" s="439">
        <f>IF(OR(ｲ.汚泥!F32&gt;0,ｲ.汚泥!F32&lt;0),ｲ.汚泥!F32,IF(H$19&gt;0,"0",0))</f>
        <v>0</v>
      </c>
      <c r="I17" s="439">
        <f>IF(OR(ｳ.廃油!F32&gt;0,ｳ.廃油!F32&lt;0),ｳ.廃油!F32,IF(I$19&gt;0,"0",0))</f>
        <v>0</v>
      </c>
      <c r="J17" s="439">
        <f>IF(OR(ｴ.廃酸!$F32&gt;0,ｴ.廃酸!$F32&lt;0),ｴ.廃酸!F32,IF(J$19&gt;0,"0",0))</f>
        <v>0</v>
      </c>
      <c r="K17" s="439">
        <f>IF(OR(ｵ.廃ｱﾙｶﾘ!$F32&gt;0,ｵ.廃ｱﾙｶﾘ!$F32&lt;0),ｵ.廃ｱﾙｶﾘ!F32,IF(K$19&gt;0,"0",0))</f>
        <v>0</v>
      </c>
      <c r="L17" s="439" t="str">
        <f>IF(OR(ｶ.廃ﾌﾟﾗ類!F32&gt;0,ｶ.廃ﾌﾟﾗ類!F32&lt;0),ｶ.廃ﾌﾟﾗ類!F32,IF(L$19&gt;0,"0",0))</f>
        <v>0</v>
      </c>
      <c r="M17" s="439" t="str">
        <f>IF(OR(ｷ.紙くず!F32&gt;0,ｷ.紙くず!F32&lt;0),ｷ.紙くず!F32,IF(M$19&gt;0,"0",0))</f>
        <v>0</v>
      </c>
      <c r="N17" s="439" t="str">
        <f>IF(OR(ｸ.木くず!F32&gt;0,ｸ.木くず!F32&lt;0),ｸ.木くず!F32,IF(N$19&gt;0,"0",0))</f>
        <v>0</v>
      </c>
      <c r="O17" s="439" t="str">
        <f>IF(OR(ｹ.繊維くず!F32&gt;0,ｹ.繊維くず!F32&lt;0),ｹ.繊維くず!F32,IF(O$19&gt;0,"0",0))</f>
        <v>0</v>
      </c>
      <c r="P17" s="439">
        <f>IF(OR(ｺ.動植物性残さ!F32&gt;0,ｺ.動植物性残さ!F32&lt;0),ｺ.動植物性残さ!F32,IF(P$19&gt;0,"0",0))</f>
        <v>0</v>
      </c>
      <c r="Q17" s="439">
        <f>IF(OR(ｻ.動物系固形不要物!F32&gt;0,ｻ.動物系固形不要物!F32&lt;0),ｻ.動物系固形不要物!F32,IF(Q$19&gt;0,"0",0))</f>
        <v>0</v>
      </c>
      <c r="R17" s="439">
        <f>IF(OR(ｼ.ｺﾞﾑくず!F32&gt;0,ｼ.ｺﾞﾑくず!F32&lt;0),ｼ.ｺﾞﾑくず!F32,IF(R$19&gt;0,"0",0))</f>
        <v>0</v>
      </c>
      <c r="S17" s="439" t="str">
        <f>IF(OR(ｽ.金属くず!F32&gt;0,ｽ.金属くず!F32&lt;0),ｽ.金属くず!F32,IF(S$19&gt;0,"0",0))</f>
        <v>0</v>
      </c>
      <c r="T17" s="439" t="str">
        <f>IF(OR(ｾ.ｶﾞﾗｽ･ｺﾝｸﾘ･陶磁器くず!F32&gt;0,ｾ.ｶﾞﾗｽ･ｺﾝｸﾘ･陶磁器くず!F32&lt;0),ｾ.ｶﾞﾗｽ･ｺﾝｸﾘ･陶磁器くず!F32,IF(T$19&gt;0,"0",0))</f>
        <v>0</v>
      </c>
      <c r="U17" s="439">
        <f>IF(OR(ｿ.鉱さい!F32&gt;0,ｿ.鉱さい!F32&lt;0),ｿ.鉱さい!F32,IF(U$19&gt;0,"0",0))</f>
        <v>0</v>
      </c>
      <c r="V17" s="439" t="str">
        <f>IF(OR(ﾀ.がれき類!F32&gt;0,ﾀ.がれき類!F32&lt;0),ﾀ.がれき類!F32,IF(V$19&gt;0,"0",0))</f>
        <v>0</v>
      </c>
      <c r="W17" s="439">
        <f>IF(OR(ﾁ.動物のふん尿!F32&gt;0,ﾁ.動物のふん尿!F32&lt;0),ﾁ.動物のふん尿!F32,IF(W$19&gt;0,"0",0))</f>
        <v>0</v>
      </c>
      <c r="X17" s="439">
        <f>IF(OR(ﾂ.動物の死体!F32&gt;0,ﾂ.動物の死体!F32&lt;0),ﾂ.動物の死体!F32,IF(X$19&gt;0,"0",0))</f>
        <v>0</v>
      </c>
      <c r="Y17" s="439">
        <f>IF(OR(ﾃ.ばいじん!F32&gt;0,ﾃ.ばいじん!F32&lt;0),ﾃ.ばいじん!F32,IF(Y$19&gt;0,"0",0))</f>
        <v>0</v>
      </c>
      <c r="Z17" s="440" t="str">
        <f>IF(OR(ﾄ.混合廃棄物その他!F32&gt;0,ﾄ.混合廃棄物その他!F32&lt;0),ﾄ.混合廃棄物その他!F32,IF(Z$19&gt;0,"0",0))</f>
        <v>0</v>
      </c>
      <c r="AA17" s="441" t="str">
        <f t="shared" si="0"/>
        <v>0</v>
      </c>
    </row>
    <row r="18" spans="2:27" ht="24" customHeight="1" thickBot="1" x14ac:dyDescent="0.2">
      <c r="B18" s="172"/>
      <c r="C18" s="217" t="s">
        <v>260</v>
      </c>
      <c r="D18" s="956" t="s">
        <v>360</v>
      </c>
      <c r="E18" s="956"/>
      <c r="F18" s="957"/>
      <c r="G18" s="442">
        <f>IF(OR(ｱ.燃え殻!F33&gt;0,ｱ.燃え殻!F33&lt;0),ｱ.燃え殻!F33,IF(G$19&gt;0,"0",0))</f>
        <v>0</v>
      </c>
      <c r="H18" s="442">
        <f>IF(OR(ｲ.汚泥!F33&gt;0,ｲ.汚泥!F33&lt;0),ｲ.汚泥!F33,IF(H$19&gt;0,"0",0))</f>
        <v>0</v>
      </c>
      <c r="I18" s="442">
        <f>IF(OR(ｳ.廃油!F33&gt;0,ｳ.廃油!F33&lt;0),ｳ.廃油!F33,IF(I$19&gt;0,"0",0))</f>
        <v>0</v>
      </c>
      <c r="J18" s="442">
        <f>IF(OR(ｴ.廃酸!$F33&gt;0,ｴ.廃酸!$F33&lt;0),ｴ.廃酸!F33,IF(J$19&gt;0,"0",0))</f>
        <v>0</v>
      </c>
      <c r="K18" s="442">
        <f>IF(OR(ｵ.廃ｱﾙｶﾘ!$F33&gt;0,ｵ.廃ｱﾙｶﾘ!$F33&lt;0),ｵ.廃ｱﾙｶﾘ!F33,IF(K$19&gt;0,"0",0))</f>
        <v>0</v>
      </c>
      <c r="L18" s="442" t="str">
        <f>IF(OR(ｶ.廃ﾌﾟﾗ類!F33&gt;0,ｶ.廃ﾌﾟﾗ類!F33&lt;0),ｶ.廃ﾌﾟﾗ類!F33,IF(L$19&gt;0,"0",0))</f>
        <v>0</v>
      </c>
      <c r="M18" s="442" t="str">
        <f>IF(OR(ｷ.紙くず!F33&gt;0,ｷ.紙くず!F33&lt;0),ｷ.紙くず!F33,IF(M$19&gt;0,"0",0))</f>
        <v>0</v>
      </c>
      <c r="N18" s="442" t="str">
        <f>IF(OR(ｸ.木くず!F33&gt;0,ｸ.木くず!F33&lt;0),ｸ.木くず!F33,IF(N$19&gt;0,"0",0))</f>
        <v>0</v>
      </c>
      <c r="O18" s="442" t="str">
        <f>IF(OR(ｹ.繊維くず!F33&gt;0,ｹ.繊維くず!F33&lt;0),ｹ.繊維くず!F33,IF(O$19&gt;0,"0",0))</f>
        <v>0</v>
      </c>
      <c r="P18" s="442">
        <f>IF(OR(ｺ.動植物性残さ!F33&gt;0,ｺ.動植物性残さ!F33&lt;0),ｺ.動植物性残さ!F33,IF(P$19&gt;0,"0",0))</f>
        <v>0</v>
      </c>
      <c r="Q18" s="442">
        <f>IF(OR(ｻ.動物系固形不要物!F33&gt;0,ｻ.動物系固形不要物!F33&lt;0),ｻ.動物系固形不要物!F33,IF(Q$19&gt;0,"0",0))</f>
        <v>0</v>
      </c>
      <c r="R18" s="442">
        <f>IF(OR(ｼ.ｺﾞﾑくず!F33&gt;0,ｼ.ｺﾞﾑくず!F33&lt;0),ｼ.ｺﾞﾑくず!F33,IF(R$19&gt;0,"0",0))</f>
        <v>0</v>
      </c>
      <c r="S18" s="442" t="str">
        <f>IF(OR(ｽ.金属くず!F33&gt;0,ｽ.金属くず!F33&lt;0),ｽ.金属くず!F33,IF(S$19&gt;0,"0",0))</f>
        <v>0</v>
      </c>
      <c r="T18" s="442" t="str">
        <f>IF(OR(ｾ.ｶﾞﾗｽ･ｺﾝｸﾘ･陶磁器くず!F33&gt;0,ｾ.ｶﾞﾗｽ･ｺﾝｸﾘ･陶磁器くず!F33&lt;0),ｾ.ｶﾞﾗｽ･ｺﾝｸﾘ･陶磁器くず!F33,IF(T$19&gt;0,"0",0))</f>
        <v>0</v>
      </c>
      <c r="U18" s="442">
        <f>IF(OR(ｿ.鉱さい!F33&gt;0,ｿ.鉱さい!F33&lt;0),ｿ.鉱さい!F33,IF(U$19&gt;0,"0",0))</f>
        <v>0</v>
      </c>
      <c r="V18" s="442" t="str">
        <f>IF(OR(ﾀ.がれき類!F33&gt;0,ﾀ.がれき類!F33&lt;0),ﾀ.がれき類!F33,IF(V$19&gt;0,"0",0))</f>
        <v>0</v>
      </c>
      <c r="W18" s="442">
        <f>IF(OR(ﾁ.動物のふん尿!F33&gt;0,ﾁ.動物のふん尿!F33&lt;0),ﾁ.動物のふん尿!F33,IF(W$19&gt;0,"0",0))</f>
        <v>0</v>
      </c>
      <c r="X18" s="442">
        <f>IF(OR(ﾂ.動物の死体!F33&gt;0,ﾂ.動物の死体!F33&lt;0),ﾂ.動物の死体!F33,IF(X$19&gt;0,"0",0))</f>
        <v>0</v>
      </c>
      <c r="Y18" s="442">
        <f>IF(OR(ﾃ.ばいじん!F33&gt;0,ﾃ.ばいじん!F33&lt;0),ﾃ.ばいじん!F33,IF(Y$19&gt;0,"0",0))</f>
        <v>0</v>
      </c>
      <c r="Z18" s="443" t="str">
        <f>IF(OR(ﾄ.混合廃棄物その他!F33&gt;0,ﾄ.混合廃棄物その他!F33&lt;0),ﾄ.混合廃棄物その他!F33,IF(Z$19&gt;0,"0",0))</f>
        <v>0</v>
      </c>
      <c r="AA18" s="444" t="str">
        <f t="shared" si="0"/>
        <v>0</v>
      </c>
    </row>
    <row r="19" spans="2:27" ht="24" customHeight="1" thickTop="1" x14ac:dyDescent="0.15">
      <c r="B19" s="168"/>
      <c r="C19" s="173" t="s">
        <v>45</v>
      </c>
      <c r="D19" s="938" t="s">
        <v>361</v>
      </c>
      <c r="E19" s="938"/>
      <c r="F19" s="939"/>
      <c r="G19" s="445">
        <f>+G37+G25+G23+G22+G21-G20</f>
        <v>0</v>
      </c>
      <c r="H19" s="445">
        <f t="shared" ref="H19:Z19" si="1">+H37+H25+H23+H22+H21-H20</f>
        <v>0</v>
      </c>
      <c r="I19" s="445">
        <f t="shared" si="1"/>
        <v>0</v>
      </c>
      <c r="J19" s="445">
        <f t="shared" si="1"/>
        <v>0</v>
      </c>
      <c r="K19" s="445">
        <f t="shared" si="1"/>
        <v>0</v>
      </c>
      <c r="L19" s="445">
        <f t="shared" si="1"/>
        <v>30.2</v>
      </c>
      <c r="M19" s="445">
        <f t="shared" si="1"/>
        <v>0.8</v>
      </c>
      <c r="N19" s="445">
        <f t="shared" si="1"/>
        <v>2074</v>
      </c>
      <c r="O19" s="445">
        <f t="shared" si="1"/>
        <v>13</v>
      </c>
      <c r="P19" s="445">
        <f t="shared" si="1"/>
        <v>0</v>
      </c>
      <c r="Q19" s="445">
        <f t="shared" si="1"/>
        <v>0</v>
      </c>
      <c r="R19" s="445">
        <f t="shared" si="1"/>
        <v>0</v>
      </c>
      <c r="S19" s="445">
        <f t="shared" si="1"/>
        <v>0.8</v>
      </c>
      <c r="T19" s="445">
        <f t="shared" si="1"/>
        <v>429.8</v>
      </c>
      <c r="U19" s="445">
        <f t="shared" si="1"/>
        <v>0</v>
      </c>
      <c r="V19" s="445">
        <f t="shared" si="1"/>
        <v>4594.2</v>
      </c>
      <c r="W19" s="445">
        <f t="shared" si="1"/>
        <v>0</v>
      </c>
      <c r="X19" s="445">
        <f t="shared" si="1"/>
        <v>0</v>
      </c>
      <c r="Y19" s="445">
        <f t="shared" si="1"/>
        <v>0</v>
      </c>
      <c r="Z19" s="446">
        <f t="shared" si="1"/>
        <v>437.9</v>
      </c>
      <c r="AA19" s="447">
        <f t="shared" ref="AA19:AA25" si="2">SUM(G19:Z19)</f>
        <v>7580.7</v>
      </c>
    </row>
    <row r="20" spans="2:27" ht="24" customHeight="1" thickBot="1" x14ac:dyDescent="0.2">
      <c r="B20" s="169"/>
      <c r="C20" s="237" t="s">
        <v>362</v>
      </c>
      <c r="D20" s="940" t="s">
        <v>274</v>
      </c>
      <c r="E20" s="940"/>
      <c r="F20" s="941"/>
      <c r="G20" s="448">
        <f>+ｱ.燃え殻!$F$15</f>
        <v>0</v>
      </c>
      <c r="H20" s="448">
        <f>+ｲ.汚泥!$F$15</f>
        <v>0</v>
      </c>
      <c r="I20" s="448">
        <f>+ｳ.廃油!$F$15</f>
        <v>0</v>
      </c>
      <c r="J20" s="448">
        <f>+ｴ.廃酸!$F$15</f>
        <v>0</v>
      </c>
      <c r="K20" s="448">
        <f>+ｵ.廃ｱﾙｶﾘ!$F$15</f>
        <v>0</v>
      </c>
      <c r="L20" s="448">
        <f>+ｶ.廃ﾌﾟﾗ類!$F$15</f>
        <v>0</v>
      </c>
      <c r="M20" s="448">
        <f>+ｷ.紙くず!$F$15</f>
        <v>0</v>
      </c>
      <c r="N20" s="448">
        <f>+ｸ.木くず!$F$15</f>
        <v>0</v>
      </c>
      <c r="O20" s="448">
        <f>+ｹ.繊維くず!$F$15</f>
        <v>0</v>
      </c>
      <c r="P20" s="448">
        <f>+ｺ.動植物性残さ!$F$15</f>
        <v>0</v>
      </c>
      <c r="Q20" s="448">
        <f>+ｻ.動物系固形不要物!$F$15</f>
        <v>0</v>
      </c>
      <c r="R20" s="448">
        <f>+ｼ.ｺﾞﾑくず!$F$15</f>
        <v>0</v>
      </c>
      <c r="S20" s="448">
        <f>+ｽ.金属くず!$F$15</f>
        <v>0</v>
      </c>
      <c r="T20" s="448">
        <f>+ｾ.ｶﾞﾗｽ･ｺﾝｸﾘ･陶磁器くず!$F$15</f>
        <v>0</v>
      </c>
      <c r="U20" s="448">
        <f>+ｿ.鉱さい!$F$15</f>
        <v>0</v>
      </c>
      <c r="V20" s="448">
        <f>+ﾀ.がれき類!$F$15</f>
        <v>0</v>
      </c>
      <c r="W20" s="448">
        <f>+ﾁ.動物のふん尿!$F$15</f>
        <v>0</v>
      </c>
      <c r="X20" s="448">
        <f>+ﾂ.動物の死体!$F$15</f>
        <v>0</v>
      </c>
      <c r="Y20" s="448">
        <f>+ﾃ.ばいじん!$F$15</f>
        <v>0</v>
      </c>
      <c r="Z20" s="449">
        <f>+ﾄ.混合廃棄物その他!$F$15</f>
        <v>0</v>
      </c>
      <c r="AA20" s="450">
        <f t="shared" si="2"/>
        <v>0</v>
      </c>
    </row>
    <row r="21" spans="2:27" ht="24" customHeight="1" x14ac:dyDescent="0.15">
      <c r="B21" s="169"/>
      <c r="C21" s="132"/>
      <c r="D21" s="236" t="s">
        <v>363</v>
      </c>
      <c r="E21" s="942" t="s">
        <v>364</v>
      </c>
      <c r="F21" s="943"/>
      <c r="G21" s="451">
        <f>+ｱ.燃え殻!$O$12</f>
        <v>0</v>
      </c>
      <c r="H21" s="451">
        <f>+ｲ.汚泥!$O$12</f>
        <v>0</v>
      </c>
      <c r="I21" s="451">
        <f>+ｳ.廃油!$O$12</f>
        <v>0</v>
      </c>
      <c r="J21" s="451">
        <f>+ｴ.廃酸!$O$12</f>
        <v>0</v>
      </c>
      <c r="K21" s="451">
        <f>+ｵ.廃ｱﾙｶﾘ!$O$12</f>
        <v>0</v>
      </c>
      <c r="L21" s="451">
        <f>+ｶ.廃ﾌﾟﾗ類!$O$12</f>
        <v>0</v>
      </c>
      <c r="M21" s="451">
        <f>+ｷ.紙くず!$O$12</f>
        <v>0</v>
      </c>
      <c r="N21" s="451">
        <f>+ｸ.木くず!$O$12</f>
        <v>0</v>
      </c>
      <c r="O21" s="451">
        <f>+ｹ.繊維くず!$O$12</f>
        <v>0</v>
      </c>
      <c r="P21" s="451">
        <f>+ｺ.動植物性残さ!$O$12</f>
        <v>0</v>
      </c>
      <c r="Q21" s="451">
        <f>+ｻ.動物系固形不要物!$O$12</f>
        <v>0</v>
      </c>
      <c r="R21" s="451">
        <f>+ｼ.ｺﾞﾑくず!$O$12</f>
        <v>0</v>
      </c>
      <c r="S21" s="451">
        <f>+ｽ.金属くず!$O$12</f>
        <v>0</v>
      </c>
      <c r="T21" s="451">
        <f>+ｾ.ｶﾞﾗｽ･ｺﾝｸﾘ･陶磁器くず!$O$12</f>
        <v>0</v>
      </c>
      <c r="U21" s="451">
        <f>+ｿ.鉱さい!$O$12</f>
        <v>0</v>
      </c>
      <c r="V21" s="451">
        <f>+ﾀ.がれき類!$O$12</f>
        <v>0</v>
      </c>
      <c r="W21" s="451">
        <f>+ﾁ.動物のふん尿!$O$12</f>
        <v>0</v>
      </c>
      <c r="X21" s="451">
        <f>+ﾂ.動物の死体!$O$12</f>
        <v>0</v>
      </c>
      <c r="Y21" s="451">
        <f>+ﾃ.ばいじん!$O$12</f>
        <v>0</v>
      </c>
      <c r="Z21" s="452">
        <f>+ﾄ.混合廃棄物その他!$O$12</f>
        <v>0</v>
      </c>
      <c r="AA21" s="453">
        <f t="shared" si="2"/>
        <v>0</v>
      </c>
    </row>
    <row r="22" spans="2:27" ht="24" customHeight="1" x14ac:dyDescent="0.15">
      <c r="B22" s="169"/>
      <c r="C22" s="132"/>
      <c r="D22" s="131" t="s">
        <v>365</v>
      </c>
      <c r="E22" s="944" t="s">
        <v>366</v>
      </c>
      <c r="F22" s="945"/>
      <c r="G22" s="454">
        <f>+ｱ.燃え殻!$O$15</f>
        <v>0</v>
      </c>
      <c r="H22" s="455">
        <f>+ｲ.汚泥!$O$15</f>
        <v>0</v>
      </c>
      <c r="I22" s="455">
        <f>+ｳ.廃油!$O$15</f>
        <v>0</v>
      </c>
      <c r="J22" s="455">
        <f>+ｴ.廃酸!$O$15</f>
        <v>0</v>
      </c>
      <c r="K22" s="455">
        <f>+ｵ.廃ｱﾙｶﾘ!$O$15</f>
        <v>0</v>
      </c>
      <c r="L22" s="455">
        <f>+ｶ.廃ﾌﾟﾗ類!$O$15</f>
        <v>0</v>
      </c>
      <c r="M22" s="455">
        <f>+ｷ.紙くず!$O$15</f>
        <v>0</v>
      </c>
      <c r="N22" s="455">
        <f>+ｸ.木くず!$O$15</f>
        <v>0</v>
      </c>
      <c r="O22" s="455">
        <f>+ｹ.繊維くず!$O$15</f>
        <v>0</v>
      </c>
      <c r="P22" s="455">
        <f>+ｺ.動植物性残さ!$O$15</f>
        <v>0</v>
      </c>
      <c r="Q22" s="455">
        <f>+ｻ.動物系固形不要物!$O$15</f>
        <v>0</v>
      </c>
      <c r="R22" s="455">
        <f>+ｼ.ｺﾞﾑくず!$O$15</f>
        <v>0</v>
      </c>
      <c r="S22" s="455">
        <f>+ｽ.金属くず!$O$15</f>
        <v>0</v>
      </c>
      <c r="T22" s="455">
        <f>+ｾ.ｶﾞﾗｽ･ｺﾝｸﾘ･陶磁器くず!$O$15</f>
        <v>0</v>
      </c>
      <c r="U22" s="455">
        <f>+ｿ.鉱さい!$O$15</f>
        <v>0</v>
      </c>
      <c r="V22" s="455">
        <f>+ﾀ.がれき類!$O$15</f>
        <v>0</v>
      </c>
      <c r="W22" s="455">
        <f>+ﾁ.動物のふん尿!$O$15</f>
        <v>0</v>
      </c>
      <c r="X22" s="455">
        <f>+ﾂ.動物の死体!$O$15</f>
        <v>0</v>
      </c>
      <c r="Y22" s="455">
        <f>+ﾃ.ばいじん!$O$15</f>
        <v>0</v>
      </c>
      <c r="Z22" s="456">
        <f>+ﾄ.混合廃棄物その他!$O$15</f>
        <v>0</v>
      </c>
      <c r="AA22" s="457">
        <f t="shared" si="2"/>
        <v>0</v>
      </c>
    </row>
    <row r="23" spans="2:27" ht="24" customHeight="1" x14ac:dyDescent="0.15">
      <c r="B23" s="169"/>
      <c r="C23" s="132"/>
      <c r="D23" s="569" t="s">
        <v>64</v>
      </c>
      <c r="E23" s="960" t="s">
        <v>367</v>
      </c>
      <c r="F23" s="961"/>
      <c r="G23" s="458">
        <f>+ｱ.燃え殻!$O$18</f>
        <v>0</v>
      </c>
      <c r="H23" s="458">
        <f>+ｲ.汚泥!$O$18</f>
        <v>0</v>
      </c>
      <c r="I23" s="458">
        <f>+ｳ.廃油!$O$18</f>
        <v>0</v>
      </c>
      <c r="J23" s="458">
        <f>+ｴ.廃酸!$O$18</f>
        <v>0</v>
      </c>
      <c r="K23" s="458">
        <f>+ｵ.廃ｱﾙｶﾘ!$O$18</f>
        <v>0</v>
      </c>
      <c r="L23" s="458">
        <f>+ｶ.廃ﾌﾟﾗ類!$O$18</f>
        <v>0</v>
      </c>
      <c r="M23" s="458">
        <f>+ｷ.紙くず!$O$18</f>
        <v>0</v>
      </c>
      <c r="N23" s="458">
        <f>+ｸ.木くず!$O$18</f>
        <v>0</v>
      </c>
      <c r="O23" s="458">
        <f>+ｹ.繊維くず!$O$18</f>
        <v>0</v>
      </c>
      <c r="P23" s="458">
        <f>+ｺ.動植物性残さ!$O$18</f>
        <v>0</v>
      </c>
      <c r="Q23" s="458">
        <f>+ｻ.動物系固形不要物!$O$18</f>
        <v>0</v>
      </c>
      <c r="R23" s="458">
        <f>+ｼ.ｺﾞﾑくず!$O$18</f>
        <v>0</v>
      </c>
      <c r="S23" s="458">
        <f>+ｽ.金属くず!$O$18</f>
        <v>0</v>
      </c>
      <c r="T23" s="458">
        <f>+ｾ.ｶﾞﾗｽ･ｺﾝｸﾘ･陶磁器くず!$O$18</f>
        <v>0</v>
      </c>
      <c r="U23" s="458">
        <f>+ｿ.鉱さい!$O$18</f>
        <v>0</v>
      </c>
      <c r="V23" s="458">
        <f>+ﾀ.がれき類!$O$18</f>
        <v>0</v>
      </c>
      <c r="W23" s="458">
        <f>+ﾁ.動物のふん尿!$O$18</f>
        <v>0</v>
      </c>
      <c r="X23" s="458">
        <f>+ﾂ.動物の死体!$O$18</f>
        <v>0</v>
      </c>
      <c r="Y23" s="458">
        <f>+ﾃ.ばいじん!$O$18</f>
        <v>0</v>
      </c>
      <c r="Z23" s="459">
        <f>+ﾄ.混合廃棄物その他!$O$18</f>
        <v>0</v>
      </c>
      <c r="AA23" s="460">
        <f t="shared" si="2"/>
        <v>0</v>
      </c>
    </row>
    <row r="24" spans="2:27" ht="24" customHeight="1" x14ac:dyDescent="0.15">
      <c r="B24" s="169"/>
      <c r="C24" s="132"/>
      <c r="D24" s="218"/>
      <c r="E24" s="219" t="s">
        <v>368</v>
      </c>
      <c r="F24" s="220" t="s">
        <v>369</v>
      </c>
      <c r="G24" s="461">
        <f>+ｱ.燃え殻!$O$21</f>
        <v>0</v>
      </c>
      <c r="H24" s="461">
        <f>+ｲ.汚泥!$O$21</f>
        <v>0</v>
      </c>
      <c r="I24" s="461">
        <f>+ｳ.廃油!$O$21</f>
        <v>0</v>
      </c>
      <c r="J24" s="461">
        <f>+ｴ.廃酸!$O$21</f>
        <v>0</v>
      </c>
      <c r="K24" s="461">
        <f>+ｵ.廃ｱﾙｶﾘ!$O$21</f>
        <v>0</v>
      </c>
      <c r="L24" s="461">
        <f>+ｶ.廃ﾌﾟﾗ類!$O$21</f>
        <v>0</v>
      </c>
      <c r="M24" s="461">
        <f>+ｷ.紙くず!$O$21</f>
        <v>0</v>
      </c>
      <c r="N24" s="461">
        <f>+ｸ.木くず!$O$21</f>
        <v>0</v>
      </c>
      <c r="O24" s="461">
        <f>+ｹ.繊維くず!$O$21</f>
        <v>0</v>
      </c>
      <c r="P24" s="461">
        <f>+ｺ.動植物性残さ!$O$21</f>
        <v>0</v>
      </c>
      <c r="Q24" s="461">
        <f>+ｻ.動物系固形不要物!$O$21</f>
        <v>0</v>
      </c>
      <c r="R24" s="461">
        <f>+ｼ.ｺﾞﾑくず!$O$21</f>
        <v>0</v>
      </c>
      <c r="S24" s="461">
        <f>+ｽ.金属くず!$O$21</f>
        <v>0</v>
      </c>
      <c r="T24" s="461">
        <f>+ｾ.ｶﾞﾗｽ･ｺﾝｸﾘ･陶磁器くず!$O$21</f>
        <v>0</v>
      </c>
      <c r="U24" s="461">
        <f>+ｿ.鉱さい!$O$21</f>
        <v>0</v>
      </c>
      <c r="V24" s="461">
        <f>+ﾀ.がれき類!$O$21</f>
        <v>0</v>
      </c>
      <c r="W24" s="461">
        <f>+ﾁ.動物のふん尿!$O$21</f>
        <v>0</v>
      </c>
      <c r="X24" s="461">
        <f>+ﾂ.動物の死体!$O$21</f>
        <v>0</v>
      </c>
      <c r="Y24" s="461">
        <f>+ﾃ.ばいじん!$O$21</f>
        <v>0</v>
      </c>
      <c r="Z24" s="462">
        <f>+ﾄ.混合廃棄物その他!$O$21</f>
        <v>0</v>
      </c>
      <c r="AA24" s="463">
        <f t="shared" si="2"/>
        <v>0</v>
      </c>
    </row>
    <row r="25" spans="2:27" ht="24" customHeight="1" x14ac:dyDescent="0.15">
      <c r="B25" s="169"/>
      <c r="C25" s="132"/>
      <c r="D25" s="174" t="s">
        <v>237</v>
      </c>
      <c r="E25" s="962" t="s">
        <v>370</v>
      </c>
      <c r="F25" s="963"/>
      <c r="G25" s="458">
        <f>+ｱ.燃え殻!$O$24</f>
        <v>0</v>
      </c>
      <c r="H25" s="458">
        <f>+ｲ.汚泥!$O$24</f>
        <v>0</v>
      </c>
      <c r="I25" s="458">
        <f>+ｳ.廃油!$O$24</f>
        <v>0</v>
      </c>
      <c r="J25" s="458">
        <f>+ｴ.廃酸!$O$24</f>
        <v>0</v>
      </c>
      <c r="K25" s="458">
        <f>+ｵ.廃ｱﾙｶﾘ!$O$24</f>
        <v>0</v>
      </c>
      <c r="L25" s="458">
        <f>+ｶ.廃ﾌﾟﾗ類!$O$24</f>
        <v>0</v>
      </c>
      <c r="M25" s="458">
        <f>+ｷ.紙くず!$O$24</f>
        <v>0</v>
      </c>
      <c r="N25" s="458">
        <f>+ｸ.木くず!$O$24</f>
        <v>0</v>
      </c>
      <c r="O25" s="458">
        <f>+ｹ.繊維くず!$O$24</f>
        <v>0</v>
      </c>
      <c r="P25" s="458">
        <f>+ｺ.動植物性残さ!$O$24</f>
        <v>0</v>
      </c>
      <c r="Q25" s="458">
        <f>+ｻ.動物系固形不要物!$O$24</f>
        <v>0</v>
      </c>
      <c r="R25" s="458">
        <f>+ｼ.ｺﾞﾑくず!$O$24</f>
        <v>0</v>
      </c>
      <c r="S25" s="458">
        <f>+ｽ.金属くず!$O$24</f>
        <v>0</v>
      </c>
      <c r="T25" s="458">
        <f>+ｾ.ｶﾞﾗｽ･ｺﾝｸﾘ･陶磁器くず!$O$24</f>
        <v>0</v>
      </c>
      <c r="U25" s="458">
        <f>+ｿ.鉱さい!$O$24</f>
        <v>0</v>
      </c>
      <c r="V25" s="458">
        <f>+ﾀ.がれき類!$O$24</f>
        <v>0</v>
      </c>
      <c r="W25" s="458">
        <f>+ﾁ.動物のふん尿!$O$24</f>
        <v>0</v>
      </c>
      <c r="X25" s="458">
        <f>+ﾂ.動物の死体!$O$24</f>
        <v>0</v>
      </c>
      <c r="Y25" s="458">
        <f>+ﾃ.ばいじん!$O$24</f>
        <v>0</v>
      </c>
      <c r="Z25" s="459">
        <f>+ﾄ.混合廃棄物その他!$O$24</f>
        <v>0</v>
      </c>
      <c r="AA25" s="464">
        <f t="shared" si="2"/>
        <v>0</v>
      </c>
    </row>
    <row r="26" spans="2:27" ht="24" customHeight="1" x14ac:dyDescent="0.15">
      <c r="B26" s="169"/>
      <c r="C26" s="958" t="s">
        <v>371</v>
      </c>
      <c r="D26" s="562" t="s">
        <v>220</v>
      </c>
      <c r="E26" s="951" t="s">
        <v>372</v>
      </c>
      <c r="F26" s="952"/>
      <c r="G26" s="465">
        <f>+G28+G29+G30+G31</f>
        <v>0</v>
      </c>
      <c r="H26" s="465">
        <f t="shared" ref="H26:Z26" si="3">+H28+H29+H30+H31</f>
        <v>0</v>
      </c>
      <c r="I26" s="465">
        <f t="shared" si="3"/>
        <v>0</v>
      </c>
      <c r="J26" s="465">
        <f t="shared" si="3"/>
        <v>0</v>
      </c>
      <c r="K26" s="465">
        <f t="shared" si="3"/>
        <v>0</v>
      </c>
      <c r="L26" s="465">
        <f t="shared" si="3"/>
        <v>0</v>
      </c>
      <c r="M26" s="465">
        <f t="shared" si="3"/>
        <v>0</v>
      </c>
      <c r="N26" s="465">
        <f t="shared" si="3"/>
        <v>0</v>
      </c>
      <c r="O26" s="465">
        <f t="shared" si="3"/>
        <v>0</v>
      </c>
      <c r="P26" s="465">
        <f t="shared" si="3"/>
        <v>0</v>
      </c>
      <c r="Q26" s="465">
        <f t="shared" si="3"/>
        <v>0</v>
      </c>
      <c r="R26" s="465">
        <f t="shared" si="3"/>
        <v>0</v>
      </c>
      <c r="S26" s="465">
        <f t="shared" si="3"/>
        <v>0</v>
      </c>
      <c r="T26" s="465">
        <f t="shared" si="3"/>
        <v>0</v>
      </c>
      <c r="U26" s="465">
        <f t="shared" si="3"/>
        <v>0</v>
      </c>
      <c r="V26" s="465">
        <f t="shared" si="3"/>
        <v>0</v>
      </c>
      <c r="W26" s="465">
        <f t="shared" si="3"/>
        <v>0</v>
      </c>
      <c r="X26" s="465">
        <f t="shared" si="3"/>
        <v>0</v>
      </c>
      <c r="Y26" s="465">
        <f t="shared" si="3"/>
        <v>0</v>
      </c>
      <c r="Z26" s="466">
        <f t="shared" si="3"/>
        <v>0</v>
      </c>
      <c r="AA26" s="467">
        <f t="shared" ref="AA26:AA47" si="4">SUM(G26:Z26)</f>
        <v>0</v>
      </c>
    </row>
    <row r="27" spans="2:27" ht="24" customHeight="1" x14ac:dyDescent="0.15">
      <c r="B27" s="169"/>
      <c r="C27" s="958"/>
      <c r="D27" s="174" t="s">
        <v>232</v>
      </c>
      <c r="E27" s="951" t="s">
        <v>373</v>
      </c>
      <c r="F27" s="952"/>
      <c r="G27" s="465">
        <f t="shared" ref="G27:Z27" si="5">+G23-G26</f>
        <v>0</v>
      </c>
      <c r="H27" s="465">
        <f t="shared" si="5"/>
        <v>0</v>
      </c>
      <c r="I27" s="465">
        <f t="shared" si="5"/>
        <v>0</v>
      </c>
      <c r="J27" s="465">
        <f t="shared" si="5"/>
        <v>0</v>
      </c>
      <c r="K27" s="465">
        <f t="shared" si="5"/>
        <v>0</v>
      </c>
      <c r="L27" s="465">
        <f t="shared" si="5"/>
        <v>0</v>
      </c>
      <c r="M27" s="465">
        <f t="shared" si="5"/>
        <v>0</v>
      </c>
      <c r="N27" s="465">
        <f t="shared" si="5"/>
        <v>0</v>
      </c>
      <c r="O27" s="465">
        <f t="shared" si="5"/>
        <v>0</v>
      </c>
      <c r="P27" s="465">
        <f t="shared" si="5"/>
        <v>0</v>
      </c>
      <c r="Q27" s="465">
        <f t="shared" si="5"/>
        <v>0</v>
      </c>
      <c r="R27" s="465">
        <f t="shared" si="5"/>
        <v>0</v>
      </c>
      <c r="S27" s="465">
        <f t="shared" si="5"/>
        <v>0</v>
      </c>
      <c r="T27" s="465">
        <f t="shared" si="5"/>
        <v>0</v>
      </c>
      <c r="U27" s="465">
        <f t="shared" si="5"/>
        <v>0</v>
      </c>
      <c r="V27" s="465">
        <f t="shared" si="5"/>
        <v>0</v>
      </c>
      <c r="W27" s="465">
        <f t="shared" si="5"/>
        <v>0</v>
      </c>
      <c r="X27" s="465">
        <f t="shared" si="5"/>
        <v>0</v>
      </c>
      <c r="Y27" s="465">
        <f t="shared" si="5"/>
        <v>0</v>
      </c>
      <c r="Z27" s="466">
        <f t="shared" si="5"/>
        <v>0</v>
      </c>
      <c r="AA27" s="467">
        <f t="shared" si="4"/>
        <v>0</v>
      </c>
    </row>
    <row r="28" spans="2:27" ht="25.5" customHeight="1" x14ac:dyDescent="0.15">
      <c r="B28" s="169"/>
      <c r="C28" s="959"/>
      <c r="D28" s="948" t="s">
        <v>374</v>
      </c>
      <c r="E28" s="567" t="s">
        <v>200</v>
      </c>
      <c r="F28" s="373" t="s">
        <v>375</v>
      </c>
      <c r="G28" s="455">
        <f>+ｱ.燃え殻!$AG$9</f>
        <v>0</v>
      </c>
      <c r="H28" s="455">
        <f>+ｲ.汚泥!$AG$9</f>
        <v>0</v>
      </c>
      <c r="I28" s="455">
        <f>+ｳ.廃油!$AG$9</f>
        <v>0</v>
      </c>
      <c r="J28" s="455">
        <f>+ｴ.廃酸!$AG$9</f>
        <v>0</v>
      </c>
      <c r="K28" s="455">
        <f>+ｵ.廃ｱﾙｶﾘ!$AG$9</f>
        <v>0</v>
      </c>
      <c r="L28" s="455">
        <f>+ｶ.廃ﾌﾟﾗ類!$AG$9</f>
        <v>0</v>
      </c>
      <c r="M28" s="455">
        <f>+ｷ.紙くず!$AG$9</f>
        <v>0</v>
      </c>
      <c r="N28" s="455">
        <f>+ｸ.木くず!$AG$9</f>
        <v>0</v>
      </c>
      <c r="O28" s="455">
        <f>+ｹ.繊維くず!$AG$9</f>
        <v>0</v>
      </c>
      <c r="P28" s="455">
        <f>+ｺ.動植物性残さ!$AG$9</f>
        <v>0</v>
      </c>
      <c r="Q28" s="455">
        <f>+ｻ.動物系固形不要物!$AG$9</f>
        <v>0</v>
      </c>
      <c r="R28" s="455">
        <f>+ｼ.ｺﾞﾑくず!$AG$9</f>
        <v>0</v>
      </c>
      <c r="S28" s="455">
        <f>+ｽ.金属くず!$AG$9</f>
        <v>0</v>
      </c>
      <c r="T28" s="455">
        <f>+ｾ.ｶﾞﾗｽ･ｺﾝｸﾘ･陶磁器くず!$AG$9</f>
        <v>0</v>
      </c>
      <c r="U28" s="455">
        <f>+ｿ.鉱さい!$AG$9</f>
        <v>0</v>
      </c>
      <c r="V28" s="455">
        <f>+ﾀ.がれき類!$AG$9</f>
        <v>0</v>
      </c>
      <c r="W28" s="455">
        <f>+ﾁ.動物のふん尿!$AG$9</f>
        <v>0</v>
      </c>
      <c r="X28" s="455">
        <f>+ﾂ.動物の死体!$AG$9</f>
        <v>0</v>
      </c>
      <c r="Y28" s="455">
        <f>+ﾃ.ばいじん!$AG$9</f>
        <v>0</v>
      </c>
      <c r="Z28" s="456">
        <f>+ﾄ.混合廃棄物その他!$AG$9</f>
        <v>0</v>
      </c>
      <c r="AA28" s="457">
        <f>SUM(G28:Z28)</f>
        <v>0</v>
      </c>
    </row>
    <row r="29" spans="2:27" ht="25.5" customHeight="1" x14ac:dyDescent="0.15">
      <c r="B29" s="169"/>
      <c r="C29" s="959"/>
      <c r="D29" s="949"/>
      <c r="E29" s="174" t="s">
        <v>209</v>
      </c>
      <c r="F29" s="232" t="s">
        <v>376</v>
      </c>
      <c r="G29" s="455">
        <f>+ｱ.燃え殻!$AG$12</f>
        <v>0</v>
      </c>
      <c r="H29" s="455">
        <f>+ｲ.汚泥!$AG$12</f>
        <v>0</v>
      </c>
      <c r="I29" s="455">
        <f>+ｳ.廃油!$AG$12</f>
        <v>0</v>
      </c>
      <c r="J29" s="455">
        <f>+ｴ.廃酸!$AG$12</f>
        <v>0</v>
      </c>
      <c r="K29" s="455">
        <f>+ｵ.廃ｱﾙｶﾘ!$AG$12</f>
        <v>0</v>
      </c>
      <c r="L29" s="455">
        <f>+ｶ.廃ﾌﾟﾗ類!$AG$12</f>
        <v>0</v>
      </c>
      <c r="M29" s="455">
        <f>+ｷ.紙くず!$AG$12</f>
        <v>0</v>
      </c>
      <c r="N29" s="455">
        <f>+ｸ.木くず!$AG$12</f>
        <v>0</v>
      </c>
      <c r="O29" s="455">
        <f>+ｹ.繊維くず!$AG$12</f>
        <v>0</v>
      </c>
      <c r="P29" s="455">
        <f>+ｺ.動植物性残さ!$AG$12</f>
        <v>0</v>
      </c>
      <c r="Q29" s="455">
        <f>+ｻ.動物系固形不要物!$AG$12</f>
        <v>0</v>
      </c>
      <c r="R29" s="455">
        <f>+ｼ.ｺﾞﾑくず!$AG$12</f>
        <v>0</v>
      </c>
      <c r="S29" s="455">
        <f>+ｽ.金属くず!$AG$12</f>
        <v>0</v>
      </c>
      <c r="T29" s="455">
        <f>+ｾ.ｶﾞﾗｽ･ｺﾝｸﾘ･陶磁器くず!$AG$12</f>
        <v>0</v>
      </c>
      <c r="U29" s="455">
        <f>+ｿ.鉱さい!$AG$12</f>
        <v>0</v>
      </c>
      <c r="V29" s="455">
        <f>+ﾀ.がれき類!$AG$12</f>
        <v>0</v>
      </c>
      <c r="W29" s="455">
        <f>+ﾁ.動物のふん尿!$AG$12</f>
        <v>0</v>
      </c>
      <c r="X29" s="455">
        <f>+ﾂ.動物の死体!$AG$12</f>
        <v>0</v>
      </c>
      <c r="Y29" s="455">
        <f>+ﾃ.ばいじん!$AG$12</f>
        <v>0</v>
      </c>
      <c r="Z29" s="456">
        <f>+ﾄ.混合廃棄物その他!$AG$12</f>
        <v>0</v>
      </c>
      <c r="AA29" s="457">
        <f>SUM(G29:Z29)</f>
        <v>0</v>
      </c>
    </row>
    <row r="30" spans="2:27" ht="24.4" customHeight="1" x14ac:dyDescent="0.15">
      <c r="B30" s="171" t="s">
        <v>349</v>
      </c>
      <c r="C30" s="959"/>
      <c r="D30" s="950"/>
      <c r="E30" s="174" t="s">
        <v>377</v>
      </c>
      <c r="F30" s="568" t="s">
        <v>378</v>
      </c>
      <c r="G30" s="468">
        <f>+ｱ.燃え殻!$AG$15</f>
        <v>0</v>
      </c>
      <c r="H30" s="468">
        <f>+ｲ.汚泥!$AG$15</f>
        <v>0</v>
      </c>
      <c r="I30" s="468">
        <f>+ｳ.廃油!$AG$15</f>
        <v>0</v>
      </c>
      <c r="J30" s="468">
        <f>+ｴ.廃酸!$AG$15</f>
        <v>0</v>
      </c>
      <c r="K30" s="468">
        <f>+ｵ.廃ｱﾙｶﾘ!$AG$15</f>
        <v>0</v>
      </c>
      <c r="L30" s="468">
        <f>+ｶ.廃ﾌﾟﾗ類!$AG$15</f>
        <v>0</v>
      </c>
      <c r="M30" s="468">
        <f>+ｷ.紙くず!$AG$15</f>
        <v>0</v>
      </c>
      <c r="N30" s="468">
        <f>+ｸ.木くず!$AG$15</f>
        <v>0</v>
      </c>
      <c r="O30" s="468">
        <f>+ｹ.繊維くず!$AG$15</f>
        <v>0</v>
      </c>
      <c r="P30" s="468">
        <f>+ｺ.動植物性残さ!$AG$15</f>
        <v>0</v>
      </c>
      <c r="Q30" s="468">
        <f>+ｻ.動物系固形不要物!$AG$15</f>
        <v>0</v>
      </c>
      <c r="R30" s="468">
        <f>+ｼ.ｺﾞﾑくず!$AG$15</f>
        <v>0</v>
      </c>
      <c r="S30" s="468">
        <f>+ｽ.金属くず!$AG$15</f>
        <v>0</v>
      </c>
      <c r="T30" s="468">
        <f>+ｾ.ｶﾞﾗｽ･ｺﾝｸﾘ･陶磁器くず!$AG$15</f>
        <v>0</v>
      </c>
      <c r="U30" s="468">
        <f>+ｿ.鉱さい!$AG$15</f>
        <v>0</v>
      </c>
      <c r="V30" s="468">
        <f>+ﾀ.がれき類!$AG$15</f>
        <v>0</v>
      </c>
      <c r="W30" s="468">
        <f>+ﾁ.動物のふん尿!$AG$15</f>
        <v>0</v>
      </c>
      <c r="X30" s="468">
        <f>+ﾂ.動物の死体!$AG$15</f>
        <v>0</v>
      </c>
      <c r="Y30" s="468">
        <f>+ﾃ.ばいじん!$AG$15</f>
        <v>0</v>
      </c>
      <c r="Z30" s="469">
        <f>+ﾄ.混合廃棄物その他!$AG$15</f>
        <v>0</v>
      </c>
      <c r="AA30" s="470">
        <f>SUM(G30:Z30)</f>
        <v>0</v>
      </c>
    </row>
    <row r="31" spans="2:27" ht="24" customHeight="1" x14ac:dyDescent="0.15">
      <c r="B31" s="171" t="s">
        <v>351</v>
      </c>
      <c r="C31" s="959"/>
      <c r="D31" s="131" t="s">
        <v>223</v>
      </c>
      <c r="E31" s="951" t="s">
        <v>379</v>
      </c>
      <c r="F31" s="952"/>
      <c r="G31" s="465">
        <f t="shared" ref="G31:Z31" si="6">+G32+G36</f>
        <v>0</v>
      </c>
      <c r="H31" s="465">
        <f t="shared" si="6"/>
        <v>0</v>
      </c>
      <c r="I31" s="465">
        <f t="shared" si="6"/>
        <v>0</v>
      </c>
      <c r="J31" s="465">
        <f t="shared" si="6"/>
        <v>0</v>
      </c>
      <c r="K31" s="465">
        <f t="shared" si="6"/>
        <v>0</v>
      </c>
      <c r="L31" s="465">
        <f t="shared" si="6"/>
        <v>0</v>
      </c>
      <c r="M31" s="465">
        <f t="shared" si="6"/>
        <v>0</v>
      </c>
      <c r="N31" s="465">
        <f t="shared" si="6"/>
        <v>0</v>
      </c>
      <c r="O31" s="465">
        <f t="shared" si="6"/>
        <v>0</v>
      </c>
      <c r="P31" s="465">
        <f t="shared" si="6"/>
        <v>0</v>
      </c>
      <c r="Q31" s="465">
        <f t="shared" si="6"/>
        <v>0</v>
      </c>
      <c r="R31" s="465">
        <f t="shared" si="6"/>
        <v>0</v>
      </c>
      <c r="S31" s="465">
        <f t="shared" si="6"/>
        <v>0</v>
      </c>
      <c r="T31" s="465">
        <f t="shared" si="6"/>
        <v>0</v>
      </c>
      <c r="U31" s="465">
        <f t="shared" si="6"/>
        <v>0</v>
      </c>
      <c r="V31" s="465">
        <f t="shared" si="6"/>
        <v>0</v>
      </c>
      <c r="W31" s="465">
        <f t="shared" si="6"/>
        <v>0</v>
      </c>
      <c r="X31" s="465">
        <f t="shared" si="6"/>
        <v>0</v>
      </c>
      <c r="Y31" s="465">
        <f t="shared" si="6"/>
        <v>0</v>
      </c>
      <c r="Z31" s="466">
        <f t="shared" si="6"/>
        <v>0</v>
      </c>
      <c r="AA31" s="467">
        <f t="shared" si="4"/>
        <v>0</v>
      </c>
    </row>
    <row r="32" spans="2:27" ht="24" customHeight="1" x14ac:dyDescent="0.15">
      <c r="B32" s="171">
        <v>6</v>
      </c>
      <c r="C32" s="132"/>
      <c r="D32" s="230"/>
      <c r="E32" s="225" t="s">
        <v>380</v>
      </c>
      <c r="F32" s="565"/>
      <c r="G32" s="471">
        <f t="shared" ref="G32:Z32" si="7">SUM(G33:G35)</f>
        <v>0</v>
      </c>
      <c r="H32" s="471">
        <f t="shared" si="7"/>
        <v>0</v>
      </c>
      <c r="I32" s="471">
        <f t="shared" si="7"/>
        <v>0</v>
      </c>
      <c r="J32" s="471">
        <f t="shared" si="7"/>
        <v>0</v>
      </c>
      <c r="K32" s="471">
        <f t="shared" si="7"/>
        <v>0</v>
      </c>
      <c r="L32" s="471">
        <f t="shared" si="7"/>
        <v>0</v>
      </c>
      <c r="M32" s="471">
        <f t="shared" si="7"/>
        <v>0</v>
      </c>
      <c r="N32" s="471">
        <f t="shared" si="7"/>
        <v>0</v>
      </c>
      <c r="O32" s="471">
        <f t="shared" si="7"/>
        <v>0</v>
      </c>
      <c r="P32" s="471">
        <f t="shared" si="7"/>
        <v>0</v>
      </c>
      <c r="Q32" s="471">
        <f t="shared" si="7"/>
        <v>0</v>
      </c>
      <c r="R32" s="471">
        <f t="shared" si="7"/>
        <v>0</v>
      </c>
      <c r="S32" s="471">
        <f t="shared" si="7"/>
        <v>0</v>
      </c>
      <c r="T32" s="471">
        <f t="shared" si="7"/>
        <v>0</v>
      </c>
      <c r="U32" s="471">
        <f t="shared" si="7"/>
        <v>0</v>
      </c>
      <c r="V32" s="471">
        <f t="shared" si="7"/>
        <v>0</v>
      </c>
      <c r="W32" s="471">
        <f t="shared" si="7"/>
        <v>0</v>
      </c>
      <c r="X32" s="471">
        <f t="shared" si="7"/>
        <v>0</v>
      </c>
      <c r="Y32" s="471">
        <f t="shared" si="7"/>
        <v>0</v>
      </c>
      <c r="Z32" s="472">
        <f t="shared" si="7"/>
        <v>0</v>
      </c>
      <c r="AA32" s="473">
        <f t="shared" si="4"/>
        <v>0</v>
      </c>
    </row>
    <row r="33" spans="2:27" ht="24" customHeight="1" x14ac:dyDescent="0.15">
      <c r="B33" s="171" t="s">
        <v>354</v>
      </c>
      <c r="C33" s="132"/>
      <c r="D33" s="228"/>
      <c r="E33" s="223"/>
      <c r="F33" s="221" t="s">
        <v>381</v>
      </c>
      <c r="G33" s="474">
        <f>+ｱ.燃え殻!$AT$16</f>
        <v>0</v>
      </c>
      <c r="H33" s="474">
        <f>+ｲ.汚泥!$AT$16</f>
        <v>0</v>
      </c>
      <c r="I33" s="474">
        <f>+ｳ.廃油!$AT$16</f>
        <v>0</v>
      </c>
      <c r="J33" s="474">
        <f>+ｴ.廃酸!$AT$16</f>
        <v>0</v>
      </c>
      <c r="K33" s="474">
        <f>+ｵ.廃ｱﾙｶﾘ!$AT$16</f>
        <v>0</v>
      </c>
      <c r="L33" s="474">
        <f>+ｶ.廃ﾌﾟﾗ類!$AT$16</f>
        <v>0</v>
      </c>
      <c r="M33" s="474">
        <f>+ｷ.紙くず!$AT$16</f>
        <v>0</v>
      </c>
      <c r="N33" s="474">
        <f>+ｸ.木くず!$AT$16</f>
        <v>0</v>
      </c>
      <c r="O33" s="474">
        <f>+ｹ.繊維くず!$AT$16</f>
        <v>0</v>
      </c>
      <c r="P33" s="474">
        <f>+ｺ.動植物性残さ!$AT$16</f>
        <v>0</v>
      </c>
      <c r="Q33" s="474">
        <f>+ｻ.動物系固形不要物!$AT$16</f>
        <v>0</v>
      </c>
      <c r="R33" s="474">
        <f>+ｼ.ｺﾞﾑくず!$AT$16</f>
        <v>0</v>
      </c>
      <c r="S33" s="474">
        <f>+ｽ.金属くず!$AT$16</f>
        <v>0</v>
      </c>
      <c r="T33" s="474">
        <f>+ｾ.ｶﾞﾗｽ･ｺﾝｸﾘ･陶磁器くず!$AT$16</f>
        <v>0</v>
      </c>
      <c r="U33" s="474">
        <f>+ｿ.鉱さい!$AT$16</f>
        <v>0</v>
      </c>
      <c r="V33" s="474">
        <f>+ﾀ.がれき類!$AT$16</f>
        <v>0</v>
      </c>
      <c r="W33" s="474">
        <f>+ﾁ.動物のふん尿!$AT$16</f>
        <v>0</v>
      </c>
      <c r="X33" s="474">
        <f>+ﾂ.動物の死体!$AT$16</f>
        <v>0</v>
      </c>
      <c r="Y33" s="474">
        <f>+ﾃ.ばいじん!$AT$16</f>
        <v>0</v>
      </c>
      <c r="Z33" s="475">
        <f>+ﾄ.混合廃棄物その他!$AT$16</f>
        <v>0</v>
      </c>
      <c r="AA33" s="476">
        <f t="shared" si="4"/>
        <v>0</v>
      </c>
    </row>
    <row r="34" spans="2:27" ht="24" customHeight="1" x14ac:dyDescent="0.15">
      <c r="B34" s="171" t="s">
        <v>356</v>
      </c>
      <c r="C34" s="132"/>
      <c r="D34" s="228"/>
      <c r="E34" s="223"/>
      <c r="F34" s="221" t="s">
        <v>382</v>
      </c>
      <c r="G34" s="474">
        <f>+ｱ.燃え殻!$AT$17</f>
        <v>0</v>
      </c>
      <c r="H34" s="474">
        <f>+ｲ.汚泥!$AT$17</f>
        <v>0</v>
      </c>
      <c r="I34" s="474">
        <f>+ｳ.廃油!$AT$17</f>
        <v>0</v>
      </c>
      <c r="J34" s="474">
        <f>+ｴ.廃酸!$AT$17</f>
        <v>0</v>
      </c>
      <c r="K34" s="474">
        <f>+ｵ.廃ｱﾙｶﾘ!$AT$17</f>
        <v>0</v>
      </c>
      <c r="L34" s="474">
        <f>+ｶ.廃ﾌﾟﾗ類!$AT$17</f>
        <v>0</v>
      </c>
      <c r="M34" s="474">
        <f>+ｷ.紙くず!$AT$17</f>
        <v>0</v>
      </c>
      <c r="N34" s="474">
        <f>+ｸ.木くず!$AT$17</f>
        <v>0</v>
      </c>
      <c r="O34" s="474">
        <f>+ｹ.繊維くず!$AT$17</f>
        <v>0</v>
      </c>
      <c r="P34" s="474">
        <f>+ｺ.動植物性残さ!$AT$17</f>
        <v>0</v>
      </c>
      <c r="Q34" s="474">
        <f>+ｻ.動物系固形不要物!$AT$17</f>
        <v>0</v>
      </c>
      <c r="R34" s="474">
        <f>+ｼ.ｺﾞﾑくず!$AT$17</f>
        <v>0</v>
      </c>
      <c r="S34" s="474">
        <f>+ｽ.金属くず!$AT$17</f>
        <v>0</v>
      </c>
      <c r="T34" s="474">
        <f>+ｾ.ｶﾞﾗｽ･ｺﾝｸﾘ･陶磁器くず!$AT$17</f>
        <v>0</v>
      </c>
      <c r="U34" s="474">
        <f>+ｿ.鉱さい!$AT$17</f>
        <v>0</v>
      </c>
      <c r="V34" s="474">
        <f>+ﾀ.がれき類!$AT$17</f>
        <v>0</v>
      </c>
      <c r="W34" s="474">
        <f>+ﾁ.動物のふん尿!$AT$17</f>
        <v>0</v>
      </c>
      <c r="X34" s="474">
        <f>+ﾂ.動物の死体!$AT$17</f>
        <v>0</v>
      </c>
      <c r="Y34" s="474">
        <f>+ﾃ.ばいじん!$AT$17</f>
        <v>0</v>
      </c>
      <c r="Z34" s="475">
        <f>+ﾄ.混合廃棄物その他!$AT$17</f>
        <v>0</v>
      </c>
      <c r="AA34" s="476">
        <f t="shared" si="4"/>
        <v>0</v>
      </c>
    </row>
    <row r="35" spans="2:27" ht="24" customHeight="1" x14ac:dyDescent="0.15">
      <c r="B35" s="171" t="s">
        <v>383</v>
      </c>
      <c r="C35" s="132"/>
      <c r="D35" s="228"/>
      <c r="E35" s="224"/>
      <c r="F35" s="221" t="s">
        <v>384</v>
      </c>
      <c r="G35" s="474">
        <f>+ｱ.燃え殻!$AT$18</f>
        <v>0</v>
      </c>
      <c r="H35" s="474">
        <f>+ｲ.汚泥!$AT$18</f>
        <v>0</v>
      </c>
      <c r="I35" s="474">
        <f>+ｳ.廃油!$AT$18</f>
        <v>0</v>
      </c>
      <c r="J35" s="474">
        <f>+ｴ.廃酸!$AT$18</f>
        <v>0</v>
      </c>
      <c r="K35" s="474">
        <f>+ｵ.廃ｱﾙｶﾘ!$AT$18</f>
        <v>0</v>
      </c>
      <c r="L35" s="474">
        <f>+ｶ.廃ﾌﾟﾗ類!$AT$18</f>
        <v>0</v>
      </c>
      <c r="M35" s="474">
        <f>+ｷ.紙くず!$AT$18</f>
        <v>0</v>
      </c>
      <c r="N35" s="474">
        <f>+ｸ.木くず!$AT$18</f>
        <v>0</v>
      </c>
      <c r="O35" s="474">
        <f>+ｹ.繊維くず!$AT$18</f>
        <v>0</v>
      </c>
      <c r="P35" s="474">
        <f>+ｺ.動植物性残さ!$AT$18</f>
        <v>0</v>
      </c>
      <c r="Q35" s="474">
        <f>+ｻ.動物系固形不要物!$AT$18</f>
        <v>0</v>
      </c>
      <c r="R35" s="474">
        <f>+ｼ.ｺﾞﾑくず!$AT$18</f>
        <v>0</v>
      </c>
      <c r="S35" s="474">
        <f>+ｽ.金属くず!$AT$18</f>
        <v>0</v>
      </c>
      <c r="T35" s="474">
        <f>+ｾ.ｶﾞﾗｽ･ｺﾝｸﾘ･陶磁器くず!$AT$18</f>
        <v>0</v>
      </c>
      <c r="U35" s="474">
        <f>+ｿ.鉱さい!$AT$18</f>
        <v>0</v>
      </c>
      <c r="V35" s="474">
        <f>+ﾀ.がれき類!$AT$18</f>
        <v>0</v>
      </c>
      <c r="W35" s="474">
        <f>+ﾁ.動物のふん尿!$AT$18</f>
        <v>0</v>
      </c>
      <c r="X35" s="474">
        <f>+ﾂ.動物の死体!$AT$18</f>
        <v>0</v>
      </c>
      <c r="Y35" s="474">
        <f>+ﾃ.ばいじん!$AT$18</f>
        <v>0</v>
      </c>
      <c r="Z35" s="475">
        <f>+ﾄ.混合廃棄物その他!$AT$18</f>
        <v>0</v>
      </c>
      <c r="AA35" s="476">
        <f t="shared" si="4"/>
        <v>0</v>
      </c>
    </row>
    <row r="36" spans="2:27" ht="24" customHeight="1" thickBot="1" x14ac:dyDescent="0.2">
      <c r="B36" s="171" t="s">
        <v>385</v>
      </c>
      <c r="C36" s="233"/>
      <c r="D36" s="234"/>
      <c r="E36" s="235" t="s">
        <v>386</v>
      </c>
      <c r="F36" s="563"/>
      <c r="G36" s="477">
        <f>+ｱ.燃え殻!$AN$21</f>
        <v>0</v>
      </c>
      <c r="H36" s="477">
        <f>+ｲ.汚泥!$AN$21</f>
        <v>0</v>
      </c>
      <c r="I36" s="477">
        <f>+ｳ.廃油!$AN$21</f>
        <v>0</v>
      </c>
      <c r="J36" s="477">
        <f>+ｴ.廃酸!$AN$21</f>
        <v>0</v>
      </c>
      <c r="K36" s="477">
        <f>+ｵ.廃ｱﾙｶﾘ!$AN$21</f>
        <v>0</v>
      </c>
      <c r="L36" s="477">
        <f>+ｶ.廃ﾌﾟﾗ類!$AN$21</f>
        <v>0</v>
      </c>
      <c r="M36" s="477">
        <f>+ｷ.紙くず!$AN$21</f>
        <v>0</v>
      </c>
      <c r="N36" s="477">
        <f>+ｸ.木くず!$AN$21</f>
        <v>0</v>
      </c>
      <c r="O36" s="477">
        <f>+ｹ.繊維くず!$AN$21</f>
        <v>0</v>
      </c>
      <c r="P36" s="477">
        <f>+ｺ.動植物性残さ!$AN$21</f>
        <v>0</v>
      </c>
      <c r="Q36" s="477">
        <f>+ｻ.動物系固形不要物!$AN$21</f>
        <v>0</v>
      </c>
      <c r="R36" s="477">
        <f>+ｼ.ｺﾞﾑくず!$AN$21</f>
        <v>0</v>
      </c>
      <c r="S36" s="477">
        <f>+ｽ.金属くず!$AN$21</f>
        <v>0</v>
      </c>
      <c r="T36" s="477">
        <f>+ｾ.ｶﾞﾗｽ･ｺﾝｸﾘ･陶磁器くず!$AN$21</f>
        <v>0</v>
      </c>
      <c r="U36" s="477">
        <f>+ｿ.鉱さい!$AN$21</f>
        <v>0</v>
      </c>
      <c r="V36" s="477">
        <f>+ﾀ.がれき類!$AN$21</f>
        <v>0</v>
      </c>
      <c r="W36" s="477">
        <f>+ﾁ.動物のふん尿!$AN$21</f>
        <v>0</v>
      </c>
      <c r="X36" s="477">
        <f>+ﾂ.動物の死体!$AN$21</f>
        <v>0</v>
      </c>
      <c r="Y36" s="477">
        <f>+ﾃ.ばいじん!$AN$21</f>
        <v>0</v>
      </c>
      <c r="Z36" s="478">
        <f>+ﾄ.混合廃棄物その他!$AN$21</f>
        <v>0</v>
      </c>
      <c r="AA36" s="479">
        <f>SUM(G36:Z36)</f>
        <v>0</v>
      </c>
    </row>
    <row r="37" spans="2:27" ht="24" customHeight="1" x14ac:dyDescent="0.15">
      <c r="B37" s="169"/>
      <c r="C37" s="954" t="s">
        <v>387</v>
      </c>
      <c r="D37" s="131" t="s">
        <v>245</v>
      </c>
      <c r="E37" s="936" t="s">
        <v>388</v>
      </c>
      <c r="F37" s="937"/>
      <c r="G37" s="480">
        <f t="shared" ref="G37:Z37" si="8">+G38+G42</f>
        <v>0</v>
      </c>
      <c r="H37" s="480">
        <f t="shared" si="8"/>
        <v>0</v>
      </c>
      <c r="I37" s="480">
        <f t="shared" si="8"/>
        <v>0</v>
      </c>
      <c r="J37" s="480">
        <f t="shared" si="8"/>
        <v>0</v>
      </c>
      <c r="K37" s="480">
        <f t="shared" si="8"/>
        <v>0</v>
      </c>
      <c r="L37" s="480">
        <f t="shared" si="8"/>
        <v>30.2</v>
      </c>
      <c r="M37" s="480">
        <f t="shared" si="8"/>
        <v>0.8</v>
      </c>
      <c r="N37" s="480">
        <f t="shared" si="8"/>
        <v>2074</v>
      </c>
      <c r="O37" s="480">
        <f t="shared" si="8"/>
        <v>13</v>
      </c>
      <c r="P37" s="480">
        <f t="shared" si="8"/>
        <v>0</v>
      </c>
      <c r="Q37" s="480">
        <f t="shared" si="8"/>
        <v>0</v>
      </c>
      <c r="R37" s="480">
        <f t="shared" si="8"/>
        <v>0</v>
      </c>
      <c r="S37" s="480">
        <f t="shared" si="8"/>
        <v>0.8</v>
      </c>
      <c r="T37" s="480">
        <f t="shared" si="8"/>
        <v>429.8</v>
      </c>
      <c r="U37" s="480">
        <f t="shared" si="8"/>
        <v>0</v>
      </c>
      <c r="V37" s="480">
        <f t="shared" si="8"/>
        <v>4594.2</v>
      </c>
      <c r="W37" s="480">
        <f t="shared" si="8"/>
        <v>0</v>
      </c>
      <c r="X37" s="480">
        <f t="shared" si="8"/>
        <v>0</v>
      </c>
      <c r="Y37" s="480">
        <f t="shared" si="8"/>
        <v>0</v>
      </c>
      <c r="Z37" s="481">
        <f t="shared" si="8"/>
        <v>437.9</v>
      </c>
      <c r="AA37" s="482">
        <f t="shared" si="4"/>
        <v>7580.7</v>
      </c>
    </row>
    <row r="38" spans="2:27" ht="24" customHeight="1" x14ac:dyDescent="0.15">
      <c r="B38" s="169"/>
      <c r="C38" s="954"/>
      <c r="D38" s="227"/>
      <c r="E38" s="225" t="s">
        <v>389</v>
      </c>
      <c r="F38" s="565"/>
      <c r="G38" s="471">
        <f t="shared" ref="G38:Z38" si="9">SUM(G39:G41)</f>
        <v>0</v>
      </c>
      <c r="H38" s="471">
        <f t="shared" si="9"/>
        <v>0</v>
      </c>
      <c r="I38" s="471">
        <f t="shared" si="9"/>
        <v>0</v>
      </c>
      <c r="J38" s="471">
        <f t="shared" si="9"/>
        <v>0</v>
      </c>
      <c r="K38" s="471">
        <f t="shared" si="9"/>
        <v>0</v>
      </c>
      <c r="L38" s="471">
        <f t="shared" si="9"/>
        <v>30.2</v>
      </c>
      <c r="M38" s="471">
        <f t="shared" si="9"/>
        <v>0.8</v>
      </c>
      <c r="N38" s="471">
        <f t="shared" si="9"/>
        <v>2074</v>
      </c>
      <c r="O38" s="471">
        <f t="shared" si="9"/>
        <v>13</v>
      </c>
      <c r="P38" s="471">
        <f t="shared" si="9"/>
        <v>0</v>
      </c>
      <c r="Q38" s="471">
        <f t="shared" si="9"/>
        <v>0</v>
      </c>
      <c r="R38" s="471">
        <f t="shared" si="9"/>
        <v>0</v>
      </c>
      <c r="S38" s="471">
        <f t="shared" si="9"/>
        <v>0.8</v>
      </c>
      <c r="T38" s="471">
        <f t="shared" si="9"/>
        <v>429.8</v>
      </c>
      <c r="U38" s="471">
        <f t="shared" si="9"/>
        <v>0</v>
      </c>
      <c r="V38" s="471">
        <f t="shared" si="9"/>
        <v>4594.2</v>
      </c>
      <c r="W38" s="471">
        <f t="shared" si="9"/>
        <v>0</v>
      </c>
      <c r="X38" s="471">
        <f t="shared" si="9"/>
        <v>0</v>
      </c>
      <c r="Y38" s="471">
        <f t="shared" si="9"/>
        <v>0</v>
      </c>
      <c r="Z38" s="472">
        <f t="shared" si="9"/>
        <v>437.9</v>
      </c>
      <c r="AA38" s="473">
        <f t="shared" si="4"/>
        <v>7580.7</v>
      </c>
    </row>
    <row r="39" spans="2:27" ht="24" customHeight="1" x14ac:dyDescent="0.15">
      <c r="B39" s="169"/>
      <c r="C39" s="954"/>
      <c r="D39" s="228"/>
      <c r="E39" s="223"/>
      <c r="F39" s="221" t="s">
        <v>381</v>
      </c>
      <c r="G39" s="474">
        <f>+ｱ.燃え殻!$Z$28</f>
        <v>0</v>
      </c>
      <c r="H39" s="474">
        <f>+ｲ.汚泥!$Z$28</f>
        <v>0</v>
      </c>
      <c r="I39" s="474">
        <f>+ｳ.廃油!$Z$28</f>
        <v>0</v>
      </c>
      <c r="J39" s="474">
        <f>+ｴ.廃酸!$Z$28</f>
        <v>0</v>
      </c>
      <c r="K39" s="474">
        <f>+ｵ.廃ｱﾙｶﾘ!$Z$28</f>
        <v>0</v>
      </c>
      <c r="L39" s="474">
        <f>+ｶ.廃ﾌﾟﾗ類!$Z$28</f>
        <v>30.2</v>
      </c>
      <c r="M39" s="474">
        <f>+ｷ.紙くず!$Z$28</f>
        <v>0.8</v>
      </c>
      <c r="N39" s="474">
        <f>+ｸ.木くず!$Z$28</f>
        <v>2074</v>
      </c>
      <c r="O39" s="474">
        <f>+ｹ.繊維くず!$Z$28</f>
        <v>13</v>
      </c>
      <c r="P39" s="474">
        <f>+ｺ.動植物性残さ!$Z$28</f>
        <v>0</v>
      </c>
      <c r="Q39" s="474">
        <f>+ｻ.動物系固形不要物!$Z$28</f>
        <v>0</v>
      </c>
      <c r="R39" s="474">
        <f>+ｼ.ｺﾞﾑくず!$Z$28</f>
        <v>0</v>
      </c>
      <c r="S39" s="474">
        <f>+ｽ.金属くず!$Z$28</f>
        <v>0.8</v>
      </c>
      <c r="T39" s="474">
        <f>+ｾ.ｶﾞﾗｽ･ｺﾝｸﾘ･陶磁器くず!$Z$28</f>
        <v>429.8</v>
      </c>
      <c r="U39" s="474">
        <f>+ｿ.鉱さい!$Z$28</f>
        <v>0</v>
      </c>
      <c r="V39" s="474">
        <f>+ﾀ.がれき類!$Z$28</f>
        <v>4594.2</v>
      </c>
      <c r="W39" s="474">
        <f>+ﾁ.動物のふん尿!$Z$28</f>
        <v>0</v>
      </c>
      <c r="X39" s="474">
        <f>+ﾂ.動物の死体!$Z$28</f>
        <v>0</v>
      </c>
      <c r="Y39" s="474">
        <f>+ﾃ.ばいじん!$Z$28</f>
        <v>0</v>
      </c>
      <c r="Z39" s="475">
        <f>+ﾄ.混合廃棄物その他!$Z$28</f>
        <v>437.9</v>
      </c>
      <c r="AA39" s="476">
        <f t="shared" si="4"/>
        <v>7580.7</v>
      </c>
    </row>
    <row r="40" spans="2:27" ht="24" customHeight="1" x14ac:dyDescent="0.15">
      <c r="B40" s="169"/>
      <c r="C40" s="954"/>
      <c r="D40" s="228"/>
      <c r="E40" s="223"/>
      <c r="F40" s="221" t="s">
        <v>382</v>
      </c>
      <c r="G40" s="474">
        <f>+ｱ.燃え殻!$Z$29</f>
        <v>0</v>
      </c>
      <c r="H40" s="474">
        <f>+ｲ.汚泥!$Z$29</f>
        <v>0</v>
      </c>
      <c r="I40" s="474">
        <f>+ｳ.廃油!$Z$29</f>
        <v>0</v>
      </c>
      <c r="J40" s="474">
        <f>+ｴ.廃酸!$Z$29</f>
        <v>0</v>
      </c>
      <c r="K40" s="474">
        <f>+ｵ.廃ｱﾙｶﾘ!$Z$29</f>
        <v>0</v>
      </c>
      <c r="L40" s="474">
        <f>+ｶ.廃ﾌﾟﾗ類!$Z$29</f>
        <v>0</v>
      </c>
      <c r="M40" s="474">
        <f>+ｷ.紙くず!$Z$29</f>
        <v>0</v>
      </c>
      <c r="N40" s="474">
        <f>+ｸ.木くず!$Z$29</f>
        <v>0</v>
      </c>
      <c r="O40" s="474">
        <f>+ｹ.繊維くず!$Z$29</f>
        <v>0</v>
      </c>
      <c r="P40" s="474">
        <f>+ｺ.動植物性残さ!$Z$29</f>
        <v>0</v>
      </c>
      <c r="Q40" s="474">
        <f>+ｻ.動物系固形不要物!$Z$29</f>
        <v>0</v>
      </c>
      <c r="R40" s="474">
        <f>+ｼ.ｺﾞﾑくず!$Z$29</f>
        <v>0</v>
      </c>
      <c r="S40" s="474">
        <f>+ｽ.金属くず!$Z$29</f>
        <v>0</v>
      </c>
      <c r="T40" s="474">
        <f>+ｾ.ｶﾞﾗｽ･ｺﾝｸﾘ･陶磁器くず!$Z$29</f>
        <v>0</v>
      </c>
      <c r="U40" s="474">
        <f>+ｿ.鉱さい!$Z$29</f>
        <v>0</v>
      </c>
      <c r="V40" s="474">
        <f>+ﾀ.がれき類!$Z$29</f>
        <v>0</v>
      </c>
      <c r="W40" s="474">
        <f>+ﾁ.動物のふん尿!$Z$29</f>
        <v>0</v>
      </c>
      <c r="X40" s="474">
        <f>+ﾂ.動物の死体!$Z$29</f>
        <v>0</v>
      </c>
      <c r="Y40" s="474">
        <f>+ﾃ.ばいじん!$Z$29</f>
        <v>0</v>
      </c>
      <c r="Z40" s="475">
        <f>+ﾄ.混合廃棄物その他!$Z$29</f>
        <v>0</v>
      </c>
      <c r="AA40" s="476">
        <f t="shared" si="4"/>
        <v>0</v>
      </c>
    </row>
    <row r="41" spans="2:27" ht="24" customHeight="1" x14ac:dyDescent="0.15">
      <c r="B41" s="169"/>
      <c r="C41" s="954"/>
      <c r="D41" s="228"/>
      <c r="E41" s="224"/>
      <c r="F41" s="222" t="s">
        <v>384</v>
      </c>
      <c r="G41" s="474">
        <f>+ｱ.燃え殻!$Z$30</f>
        <v>0</v>
      </c>
      <c r="H41" s="474">
        <f>+ｲ.汚泥!$Z$30</f>
        <v>0</v>
      </c>
      <c r="I41" s="474">
        <f>+ｳ.廃油!$Z$30</f>
        <v>0</v>
      </c>
      <c r="J41" s="474">
        <f>+ｴ.廃酸!$Z$30</f>
        <v>0</v>
      </c>
      <c r="K41" s="474">
        <f>+ｵ.廃ｱﾙｶﾘ!$Z$30</f>
        <v>0</v>
      </c>
      <c r="L41" s="474">
        <f>+ｶ.廃ﾌﾟﾗ類!$Z$30</f>
        <v>0</v>
      </c>
      <c r="M41" s="474">
        <f>+ｷ.紙くず!$Z$30</f>
        <v>0</v>
      </c>
      <c r="N41" s="474">
        <f>+ｸ.木くず!$Z$30</f>
        <v>0</v>
      </c>
      <c r="O41" s="474">
        <f>+ｹ.繊維くず!$Z$30</f>
        <v>0</v>
      </c>
      <c r="P41" s="474">
        <f>+ｺ.動植物性残さ!$Z$30</f>
        <v>0</v>
      </c>
      <c r="Q41" s="474">
        <f>+ｻ.動物系固形不要物!$Z$30</f>
        <v>0</v>
      </c>
      <c r="R41" s="474">
        <f>+ｼ.ｺﾞﾑくず!$Z$30</f>
        <v>0</v>
      </c>
      <c r="S41" s="474">
        <f>+ｽ.金属くず!$Z$30</f>
        <v>0</v>
      </c>
      <c r="T41" s="474">
        <f>+ｾ.ｶﾞﾗｽ･ｺﾝｸﾘ･陶磁器くず!$Z$30</f>
        <v>0</v>
      </c>
      <c r="U41" s="474">
        <f>+ｿ.鉱さい!$Z$30</f>
        <v>0</v>
      </c>
      <c r="V41" s="474">
        <f>+ﾀ.がれき類!$Z$30</f>
        <v>0</v>
      </c>
      <c r="W41" s="474">
        <f>+ﾁ.動物のふん尿!$Z$30</f>
        <v>0</v>
      </c>
      <c r="X41" s="474">
        <f>+ﾂ.動物の死体!$Z$30</f>
        <v>0</v>
      </c>
      <c r="Y41" s="474">
        <f>+ﾃ.ばいじん!$Z$30</f>
        <v>0</v>
      </c>
      <c r="Z41" s="475">
        <f>+ﾄ.混合廃棄物その他!$Z$30</f>
        <v>0</v>
      </c>
      <c r="AA41" s="476">
        <f t="shared" si="4"/>
        <v>0</v>
      </c>
    </row>
    <row r="42" spans="2:27" ht="24" customHeight="1" thickBot="1" x14ac:dyDescent="0.2">
      <c r="B42" s="169"/>
      <c r="C42" s="955"/>
      <c r="D42" s="229"/>
      <c r="E42" s="226" t="s">
        <v>390</v>
      </c>
      <c r="F42" s="565"/>
      <c r="G42" s="477">
        <f>+ｱ.燃え殻!$Q$33</f>
        <v>0</v>
      </c>
      <c r="H42" s="477">
        <f>+ｲ.汚泥!$Q$33</f>
        <v>0</v>
      </c>
      <c r="I42" s="477">
        <f>+ｳ.廃油!$Q$33</f>
        <v>0</v>
      </c>
      <c r="J42" s="477">
        <f>+ｴ.廃酸!$Q$33</f>
        <v>0</v>
      </c>
      <c r="K42" s="477">
        <f>+ｵ.廃ｱﾙｶﾘ!$Q$33</f>
        <v>0</v>
      </c>
      <c r="L42" s="477">
        <f>+ｶ.廃ﾌﾟﾗ類!$Q$33</f>
        <v>0</v>
      </c>
      <c r="M42" s="477">
        <f>+ｷ.紙くず!$Q$33</f>
        <v>0</v>
      </c>
      <c r="N42" s="477">
        <f>+ｸ.木くず!$Q$33</f>
        <v>0</v>
      </c>
      <c r="O42" s="477">
        <f>+ｹ.繊維くず!$Q$33</f>
        <v>0</v>
      </c>
      <c r="P42" s="477">
        <f>+ｺ.動植物性残さ!$Q$33</f>
        <v>0</v>
      </c>
      <c r="Q42" s="477">
        <f>+ｻ.動物系固形不要物!$Q$33</f>
        <v>0</v>
      </c>
      <c r="R42" s="477">
        <f>+ｼ.ｺﾞﾑくず!$Q$33</f>
        <v>0</v>
      </c>
      <c r="S42" s="477">
        <f>+ｽ.金属くず!$Q$33</f>
        <v>0</v>
      </c>
      <c r="T42" s="477">
        <f>+ｾ.ｶﾞﾗｽ･ｺﾝｸﾘ･陶磁器くず!$Q$33</f>
        <v>0</v>
      </c>
      <c r="U42" s="477">
        <f>+ｿ.鉱さい!$Q$33</f>
        <v>0</v>
      </c>
      <c r="V42" s="477">
        <f>+ﾀ.がれき類!$Q$33</f>
        <v>0</v>
      </c>
      <c r="W42" s="477">
        <f>+ﾁ.動物のふん尿!$Q$33</f>
        <v>0</v>
      </c>
      <c r="X42" s="477">
        <f>+ﾂ.動物の死体!$Q$33</f>
        <v>0</v>
      </c>
      <c r="Y42" s="477">
        <f>+ﾃ.ばいじん!$Q$33</f>
        <v>0</v>
      </c>
      <c r="Z42" s="478">
        <f>+ﾄ.混合廃棄物その他!$Q$33</f>
        <v>0</v>
      </c>
      <c r="AA42" s="479">
        <f>SUM(G42:Z42)</f>
        <v>0</v>
      </c>
    </row>
    <row r="43" spans="2:27" ht="24" customHeight="1" x14ac:dyDescent="0.15">
      <c r="B43" s="169"/>
      <c r="C43" s="130" t="s">
        <v>247</v>
      </c>
      <c r="D43" s="934" t="s">
        <v>391</v>
      </c>
      <c r="E43" s="934"/>
      <c r="F43" s="935"/>
      <c r="G43" s="483">
        <f>+ｱ.燃え殻!$AK$27</f>
        <v>0</v>
      </c>
      <c r="H43" s="483">
        <f>+ｲ.汚泥!$AK$27</f>
        <v>0</v>
      </c>
      <c r="I43" s="483">
        <f>+ｳ.廃油!$AK$27</f>
        <v>0</v>
      </c>
      <c r="J43" s="483">
        <f>+ｴ.廃酸!$AK$27</f>
        <v>0</v>
      </c>
      <c r="K43" s="483">
        <f>+ｵ.廃ｱﾙｶﾘ!$AK$27</f>
        <v>0</v>
      </c>
      <c r="L43" s="483">
        <f>+ｶ.廃ﾌﾟﾗ類!$AK$27</f>
        <v>30.2</v>
      </c>
      <c r="M43" s="483">
        <f>+ｷ.紙くず!$AK$27</f>
        <v>0.8</v>
      </c>
      <c r="N43" s="483">
        <f>+ｸ.木くず!$AK$27</f>
        <v>2074</v>
      </c>
      <c r="O43" s="483">
        <f>+ｹ.繊維くず!$AK$27</f>
        <v>13</v>
      </c>
      <c r="P43" s="483">
        <f>+ｺ.動植物性残さ!$AK$27</f>
        <v>0</v>
      </c>
      <c r="Q43" s="483">
        <f>+ｻ.動物系固形不要物!$AK$27</f>
        <v>0</v>
      </c>
      <c r="R43" s="483">
        <f>+ｼ.ｺﾞﾑくず!$AK$27</f>
        <v>0</v>
      </c>
      <c r="S43" s="483">
        <f>+ｽ.金属くず!$AK$27</f>
        <v>0.8</v>
      </c>
      <c r="T43" s="483">
        <f>+ｾ.ｶﾞﾗｽ･ｺﾝｸﾘ･陶磁器くず!$AK$27</f>
        <v>429.8</v>
      </c>
      <c r="U43" s="483">
        <f>+ｿ.鉱さい!$AK$27</f>
        <v>0</v>
      </c>
      <c r="V43" s="483">
        <f>+ﾀ.がれき類!$AK$27</f>
        <v>4594.2</v>
      </c>
      <c r="W43" s="483">
        <f>+ﾁ.動物のふん尿!$AK$27</f>
        <v>0</v>
      </c>
      <c r="X43" s="483">
        <f>+ﾂ.動物の死体!$AK$27</f>
        <v>0</v>
      </c>
      <c r="Y43" s="483">
        <f>+ﾃ.ばいじん!$AK$27</f>
        <v>0</v>
      </c>
      <c r="Z43" s="484">
        <f>+ﾄ.混合廃棄物その他!$AK$27</f>
        <v>437.9</v>
      </c>
      <c r="AA43" s="485">
        <f t="shared" si="4"/>
        <v>7580.7</v>
      </c>
    </row>
    <row r="44" spans="2:27" ht="24" customHeight="1" x14ac:dyDescent="0.15">
      <c r="B44" s="169"/>
      <c r="C44" s="176"/>
      <c r="D44" s="174" t="s">
        <v>258</v>
      </c>
      <c r="E44" s="951" t="s">
        <v>392</v>
      </c>
      <c r="F44" s="952"/>
      <c r="G44" s="486">
        <f>+ｱ.燃え殻!$AK$30</f>
        <v>0</v>
      </c>
      <c r="H44" s="486">
        <f>+ｲ.汚泥!$AK$30</f>
        <v>0</v>
      </c>
      <c r="I44" s="486">
        <f>+ｳ.廃油!$AK$30</f>
        <v>0</v>
      </c>
      <c r="J44" s="486">
        <f>+ｴ.廃酸!$AK$30</f>
        <v>0</v>
      </c>
      <c r="K44" s="486">
        <f>+ｵ.廃ｱﾙｶﾘ!$AK$30</f>
        <v>0</v>
      </c>
      <c r="L44" s="486">
        <f>+ｶ.廃ﾌﾟﾗ類!$AK$30</f>
        <v>0</v>
      </c>
      <c r="M44" s="486">
        <f>+ｷ.紙くず!$AK$30</f>
        <v>0</v>
      </c>
      <c r="N44" s="486">
        <f>+ｸ.木くず!$AK$30</f>
        <v>0</v>
      </c>
      <c r="O44" s="486">
        <f>+ｹ.繊維くず!$AK$30</f>
        <v>0</v>
      </c>
      <c r="P44" s="486">
        <f>+ｺ.動植物性残さ!$AK$30</f>
        <v>0</v>
      </c>
      <c r="Q44" s="486">
        <f>+ｻ.動物系固形不要物!$AK$30</f>
        <v>0</v>
      </c>
      <c r="R44" s="486">
        <f>+ｼ.ｺﾞﾑくず!$AK$30</f>
        <v>0</v>
      </c>
      <c r="S44" s="486">
        <f>+ｽ.金属くず!$AK$30</f>
        <v>0</v>
      </c>
      <c r="T44" s="486">
        <f>+ｾ.ｶﾞﾗｽ･ｺﾝｸﾘ･陶磁器くず!$AK$30</f>
        <v>0</v>
      </c>
      <c r="U44" s="486">
        <f>+ｿ.鉱さい!$AK$30</f>
        <v>0</v>
      </c>
      <c r="V44" s="486">
        <f>+ﾀ.がれき類!$AK$30</f>
        <v>0</v>
      </c>
      <c r="W44" s="486">
        <f>+ﾁ.動物のふん尿!$AK$30</f>
        <v>0</v>
      </c>
      <c r="X44" s="486">
        <f>+ﾂ.動物の死体!$AK$30</f>
        <v>0</v>
      </c>
      <c r="Y44" s="486">
        <f>+ﾃ.ばいじん!$AK$30</f>
        <v>0</v>
      </c>
      <c r="Z44" s="487">
        <f>+ﾄ.混合廃棄物その他!$AK$30</f>
        <v>0</v>
      </c>
      <c r="AA44" s="488">
        <f t="shared" si="4"/>
        <v>0</v>
      </c>
    </row>
    <row r="45" spans="2:27" ht="24" customHeight="1" x14ac:dyDescent="0.15">
      <c r="B45" s="169"/>
      <c r="C45" s="176"/>
      <c r="D45" s="564" t="s">
        <v>239</v>
      </c>
      <c r="E45" s="944" t="s">
        <v>393</v>
      </c>
      <c r="F45" s="945"/>
      <c r="G45" s="489">
        <f>+ｱ.燃え殻!$AR$24</f>
        <v>0</v>
      </c>
      <c r="H45" s="489">
        <f>+ｲ.汚泥!$AR$24</f>
        <v>0</v>
      </c>
      <c r="I45" s="489">
        <f>+ｳ.廃油!$AR$24</f>
        <v>0</v>
      </c>
      <c r="J45" s="489">
        <f>+ｴ.廃酸!$AR$24</f>
        <v>0</v>
      </c>
      <c r="K45" s="489">
        <f>+ｵ.廃ｱﾙｶﾘ!$AR$24</f>
        <v>0</v>
      </c>
      <c r="L45" s="489">
        <f>+ｶ.廃ﾌﾟﾗ類!$AR$24</f>
        <v>30.2</v>
      </c>
      <c r="M45" s="489">
        <f>+ｷ.紙くず!$AR$24</f>
        <v>0.8</v>
      </c>
      <c r="N45" s="489">
        <f>+ｸ.木くず!$AR$24</f>
        <v>2074</v>
      </c>
      <c r="O45" s="489">
        <f>+ｹ.繊維くず!$AR$24</f>
        <v>13</v>
      </c>
      <c r="P45" s="489">
        <f>+ｺ.動植物性残さ!$AR$24</f>
        <v>0</v>
      </c>
      <c r="Q45" s="489">
        <f>+ｻ.動物系固形不要物!$AR$24</f>
        <v>0</v>
      </c>
      <c r="R45" s="489">
        <f>+ｼ.ｺﾞﾑくず!$AR$24</f>
        <v>0</v>
      </c>
      <c r="S45" s="489">
        <f>+ｽ.金属くず!$AR$24</f>
        <v>0.8</v>
      </c>
      <c r="T45" s="489">
        <f>+ｾ.ｶﾞﾗｽ･ｺﾝｸﾘ･陶磁器くず!$AR$24</f>
        <v>429.8</v>
      </c>
      <c r="U45" s="489">
        <f>+ｿ.鉱さい!$AR$24</f>
        <v>0</v>
      </c>
      <c r="V45" s="489">
        <f>+ﾀ.がれき類!$AR$24</f>
        <v>4594.2</v>
      </c>
      <c r="W45" s="489">
        <f>+ﾁ.動物のふん尿!$AR$24</f>
        <v>0</v>
      </c>
      <c r="X45" s="489">
        <f>+ﾂ.動物の死体!$AR$24</f>
        <v>0</v>
      </c>
      <c r="Y45" s="489">
        <f>+ﾃ.ばいじん!$AR$24</f>
        <v>0</v>
      </c>
      <c r="Z45" s="490">
        <f>+ﾄ.混合廃棄物その他!$AR$24</f>
        <v>437.9</v>
      </c>
      <c r="AA45" s="491">
        <f t="shared" si="4"/>
        <v>7580.7</v>
      </c>
    </row>
    <row r="46" spans="2:27" ht="24" customHeight="1" x14ac:dyDescent="0.15">
      <c r="B46" s="169"/>
      <c r="C46" s="176"/>
      <c r="D46" s="566" t="s">
        <v>249</v>
      </c>
      <c r="E46" s="946" t="s">
        <v>394</v>
      </c>
      <c r="F46" s="947"/>
      <c r="G46" s="474">
        <f>+ｱ.燃え殻!$AR$27</f>
        <v>0</v>
      </c>
      <c r="H46" s="474">
        <f>+ｲ.汚泥!$AR$27</f>
        <v>0</v>
      </c>
      <c r="I46" s="474">
        <f>+ｳ.廃油!$AR$27</f>
        <v>0</v>
      </c>
      <c r="J46" s="474">
        <f>+ｴ.廃酸!$AR$27</f>
        <v>0</v>
      </c>
      <c r="K46" s="474">
        <f>+ｵ.廃ｱﾙｶﾘ!$AR$27</f>
        <v>0</v>
      </c>
      <c r="L46" s="474">
        <f>+ｶ.廃ﾌﾟﾗ類!$AR$27</f>
        <v>0</v>
      </c>
      <c r="M46" s="474">
        <f>+ｷ.紙くず!$AR$27</f>
        <v>0</v>
      </c>
      <c r="N46" s="474">
        <f>+ｸ.木くず!$AR$27</f>
        <v>0</v>
      </c>
      <c r="O46" s="474">
        <f>+ｹ.繊維くず!$AR$27</f>
        <v>0</v>
      </c>
      <c r="P46" s="474">
        <f>+ｺ.動植物性残さ!$AR$27</f>
        <v>0</v>
      </c>
      <c r="Q46" s="474">
        <f>+ｻ.動物系固形不要物!$AR$27</f>
        <v>0</v>
      </c>
      <c r="R46" s="474">
        <f>+ｼ.ｺﾞﾑくず!$AR$27</f>
        <v>0</v>
      </c>
      <c r="S46" s="474">
        <f>+ｽ.金属くず!$AR$27</f>
        <v>0</v>
      </c>
      <c r="T46" s="474">
        <f>+ｾ.ｶﾞﾗｽ･ｺﾝｸﾘ･陶磁器くず!$AR$27</f>
        <v>0</v>
      </c>
      <c r="U46" s="474">
        <f>+ｿ.鉱さい!$AR$27</f>
        <v>0</v>
      </c>
      <c r="V46" s="474">
        <f>+ﾀ.がれき類!$AR$27</f>
        <v>0</v>
      </c>
      <c r="W46" s="474">
        <f>+ﾁ.動物のふん尿!$AR$27</f>
        <v>0</v>
      </c>
      <c r="X46" s="474">
        <f>+ﾂ.動物の死体!$AR$27</f>
        <v>0</v>
      </c>
      <c r="Y46" s="474">
        <f>+ﾃ.ばいじん!$AR$27</f>
        <v>0</v>
      </c>
      <c r="Z46" s="475">
        <f>+ﾄ.混合廃棄物その他!$AR$27</f>
        <v>0</v>
      </c>
      <c r="AA46" s="476">
        <f t="shared" si="4"/>
        <v>0</v>
      </c>
    </row>
    <row r="47" spans="2:27" ht="26.65" customHeight="1" thickBot="1" x14ac:dyDescent="0.2">
      <c r="B47" s="170"/>
      <c r="C47" s="177"/>
      <c r="D47" s="175" t="s">
        <v>260</v>
      </c>
      <c r="E47" s="932" t="s">
        <v>395</v>
      </c>
      <c r="F47" s="933"/>
      <c r="G47" s="492">
        <f>+ｱ.燃え殻!$AR$31</f>
        <v>0</v>
      </c>
      <c r="H47" s="492">
        <f>+ｲ.汚泥!$AR$31</f>
        <v>0</v>
      </c>
      <c r="I47" s="492">
        <f>+ｳ.廃油!$AR$31</f>
        <v>0</v>
      </c>
      <c r="J47" s="492">
        <f>+ｴ.廃酸!$AR$31</f>
        <v>0</v>
      </c>
      <c r="K47" s="492">
        <f>+ｵ.廃ｱﾙｶﾘ!$AR$31</f>
        <v>0</v>
      </c>
      <c r="L47" s="492">
        <f>+ｶ.廃ﾌﾟﾗ類!$AR$31</f>
        <v>0</v>
      </c>
      <c r="M47" s="492">
        <f>+ｷ.紙くず!$AR$31</f>
        <v>0</v>
      </c>
      <c r="N47" s="492">
        <f>+ｸ.木くず!$AR$31</f>
        <v>0</v>
      </c>
      <c r="O47" s="492">
        <f>+ｹ.繊維くず!$AR$31</f>
        <v>0</v>
      </c>
      <c r="P47" s="492">
        <f>+ｺ.動植物性残さ!$AR$31</f>
        <v>0</v>
      </c>
      <c r="Q47" s="492">
        <f>+ｻ.動物系固形不要物!$AR$31</f>
        <v>0</v>
      </c>
      <c r="R47" s="492">
        <f>+ｼ.ｺﾞﾑくず!$AR$31</f>
        <v>0</v>
      </c>
      <c r="S47" s="492">
        <f>+ｽ.金属くず!$AR$31</f>
        <v>0</v>
      </c>
      <c r="T47" s="492">
        <f>+ｾ.ｶﾞﾗｽ･ｺﾝｸﾘ･陶磁器くず!$AR$31</f>
        <v>0</v>
      </c>
      <c r="U47" s="492">
        <f>+ｿ.鉱さい!$AR$31</f>
        <v>0</v>
      </c>
      <c r="V47" s="492">
        <f>+ﾀ.がれき類!$AR$31</f>
        <v>0</v>
      </c>
      <c r="W47" s="492">
        <f>+ﾁ.動物のふん尿!$AR$31</f>
        <v>0</v>
      </c>
      <c r="X47" s="492">
        <f>+ﾂ.動物の死体!$AR$31</f>
        <v>0</v>
      </c>
      <c r="Y47" s="492">
        <f>+ﾃ.ばいじん!$AR$31</f>
        <v>0</v>
      </c>
      <c r="Z47" s="493">
        <f>+ﾄ.混合廃棄物その他!$AR$31</f>
        <v>0</v>
      </c>
      <c r="AA47" s="494">
        <f t="shared" si="4"/>
        <v>0</v>
      </c>
    </row>
    <row r="48" spans="2:27" ht="19.899999999999999" customHeight="1" x14ac:dyDescent="0.15">
      <c r="G48" s="12" t="s">
        <v>396</v>
      </c>
    </row>
    <row r="50" spans="6:27" s="588" customFormat="1" x14ac:dyDescent="0.15">
      <c r="G50" s="589">
        <f>IF(ｱ.燃え殻!$O$16="エラー！：⑥残さ物量があるのに、④自ら中間処理した量がゼロになっています",1,0)</f>
        <v>0</v>
      </c>
      <c r="H50" s="589">
        <f>IF(ｲ.汚泥!$O$16="エラー！：⑥残さ物量があるのに、④自ら中間処理した量がゼロになっています",1,0)</f>
        <v>0</v>
      </c>
      <c r="I50" s="589">
        <f>IF(ｳ.廃油!$O$16="エラー！：⑥残さ物量があるのに、④自ら中間処理した量がゼロになっています",1,0)</f>
        <v>0</v>
      </c>
      <c r="J50" s="589">
        <f>IF(ｴ.廃酸!$O$16="エラー！：⑥残さ物量があるのに、④自ら中間処理した量がゼロになっています",1,0)</f>
        <v>0</v>
      </c>
      <c r="K50" s="589">
        <f>IF(ｵ.廃ｱﾙｶﾘ!$O$16="エラー！：⑥残さ物量があるのに、④自ら中間処理した量がゼロになっています",1,0)</f>
        <v>0</v>
      </c>
      <c r="L50" s="589">
        <f>IF(ｶ.廃ﾌﾟﾗ類!$O$16="エラー！：⑥残さ物量があるのに、④自ら中間処理した量がゼロになっています",1,0)</f>
        <v>0</v>
      </c>
      <c r="M50" s="589">
        <f>IF(ｷ.紙くず!$O$16="エラー！：⑥残さ物量があるのに、④自ら中間処理した量がゼロになっています",1,0)</f>
        <v>0</v>
      </c>
      <c r="N50" s="589">
        <f>IF(ｸ.木くず!$O$16="エラー！：⑥残さ物量があるのに、④自ら中間処理した量がゼロになっています",1,0)</f>
        <v>0</v>
      </c>
      <c r="O50" s="589">
        <f>IF(ｹ.繊維くず!$O$16="エラー！：⑥残さ物量があるのに、④自ら中間処理した量がゼロになっています",1,0)</f>
        <v>0</v>
      </c>
      <c r="P50" s="589">
        <f>IF(ｺ.動植物性残さ!$O$16="エラー！：⑥残さ物量があるのに、④自ら中間処理した量がゼロになっています",1,0)</f>
        <v>0</v>
      </c>
      <c r="Q50" s="589">
        <f>IF(ｻ.動物系固形不要物!$O$16="エラー！：⑥残さ物量があるのに、④自ら中間処理した量がゼロになっています",1,0)</f>
        <v>0</v>
      </c>
      <c r="R50" s="589">
        <f>IF(ｼ.ｺﾞﾑくず!$O$16="エラー！：⑥残さ物量があるのに、④自ら中間処理した量がゼロになっています",1,0)</f>
        <v>0</v>
      </c>
      <c r="S50" s="589">
        <f>IF(ｽ.金属くず!$O$16="エラー！：⑥残さ物量があるのに、④自ら中間処理した量がゼロになっています",1,0)</f>
        <v>0</v>
      </c>
      <c r="T50" s="589">
        <f>IF(ｾ.ｶﾞﾗｽ･ｺﾝｸﾘ･陶磁器くず!$O$16="エラー！：⑥残さ物量があるのに、④自ら中間処理した量がゼロになっています",1,0)</f>
        <v>0</v>
      </c>
      <c r="U50" s="589">
        <f>IF(ｿ.鉱さい!$O$16="エラー！：⑥残さ物量があるのに、④自ら中間処理した量がゼロになっています",1,0)</f>
        <v>0</v>
      </c>
      <c r="V50" s="589">
        <f>IF(ﾀ.がれき類!$O$16="エラー！：⑥残さ物量があるのに、④自ら中間処理した量がゼロになっています",1,0)</f>
        <v>0</v>
      </c>
      <c r="W50" s="589">
        <f>IF(ﾁ.動物のふん尿!$O$16="エラー！：⑥残さ物量があるのに、④自ら中間処理した量がゼロになっています",1,0)</f>
        <v>0</v>
      </c>
      <c r="X50" s="589">
        <f>IF(ﾂ.動物の死体!$O$16="エラー！：⑥残さ物量があるのに、④自ら中間処理した量がゼロになっています",1,0)</f>
        <v>0</v>
      </c>
      <c r="Y50" s="589">
        <f>IF(ﾃ.ばいじん!$O$16="エラー！：⑥残さ物量があるのに、④自ら中間処理した量がゼロになっています",1,0)</f>
        <v>0</v>
      </c>
      <c r="Z50" s="589">
        <f>IF(ﾄ.混合廃棄物その他!$O$16="エラー！：⑥残さ物量があるのに、④自ら中間処理した量がゼロになっています",1,0)</f>
        <v>0</v>
      </c>
    </row>
    <row r="51" spans="6:27" s="588" customFormat="1" x14ac:dyDescent="0.15">
      <c r="G51" s="589">
        <f>IF(ｱ.燃え殻!$O$22="エラー !：④の内数である⑤の量が④を超えています",1,0)</f>
        <v>0</v>
      </c>
      <c r="H51" s="589">
        <f>IF(ｲ.汚泥!$O$22="エラー !：④の内数である⑤の量が④を超えています",1,0)</f>
        <v>0</v>
      </c>
      <c r="I51" s="589">
        <f>IF(ｳ.廃油!$O$22="エラー !：④の内数である⑤の量が④を超えています",1,0)</f>
        <v>0</v>
      </c>
      <c r="J51" s="589">
        <f>IF(ｴ.廃酸!$O$22="エラー !：④の内数である⑤の量が④を超えています",1,0)</f>
        <v>0</v>
      </c>
      <c r="K51" s="589">
        <f>IF(ｵ.廃ｱﾙｶﾘ!$O$22="エラー !：④の内数である⑤の量が④を超えています",1,0)</f>
        <v>0</v>
      </c>
      <c r="L51" s="589">
        <f>IF(ｶ.廃ﾌﾟﾗ類!$O$22="エラー !：④の内数である⑤の量が④を超えています",1,0)</f>
        <v>0</v>
      </c>
      <c r="M51" s="589">
        <f>IF(ｷ.紙くず!$O$22="エラー !：④の内数である⑤の量が④を超えています",1,0)</f>
        <v>0</v>
      </c>
      <c r="N51" s="589">
        <f>IF(ｸ.木くず!$O$22="エラー !：④の内数である⑤の量が④を超えています",1,0)</f>
        <v>0</v>
      </c>
      <c r="O51" s="589">
        <f>IF(ｹ.繊維くず!$O$22="エラー !：④の内数である⑤の量が④を超えています",1,0)</f>
        <v>0</v>
      </c>
      <c r="P51" s="589">
        <f>IF(ｺ.動植物性残さ!$O$22="エラー !：④の内数である⑤の量が④を超えています",1,0)</f>
        <v>0</v>
      </c>
      <c r="Q51" s="589">
        <f>IF(ｻ.動物系固形不要物!$O$22="エラー !：④の内数である⑤の量が④を超えています",1,0)</f>
        <v>0</v>
      </c>
      <c r="R51" s="589">
        <f>IF(ｼ.ｺﾞﾑくず!$O$22="エラー !：④の内数である⑤の量が④を超えています",1,0)</f>
        <v>0</v>
      </c>
      <c r="S51" s="589">
        <f>IF(ｽ.金属くず!$O$22="エラー !：④の内数である⑤の量が④を超えています",1,0)</f>
        <v>0</v>
      </c>
      <c r="T51" s="589">
        <f>IF(ｾ.ｶﾞﾗｽ･ｺﾝｸﾘ･陶磁器くず!$O$22="エラー !：④の内数である⑤の量が④を超えています",1,0)</f>
        <v>0</v>
      </c>
      <c r="U51" s="589">
        <f>IF(ｿ.鉱さい!$O$22="エラー !：④の内数である⑤の量が④を超えています",1,0)</f>
        <v>0</v>
      </c>
      <c r="V51" s="589">
        <f>IF(ﾀ.がれき類!$O$22="エラー !：④の内数である⑤の量が④を超えています",1,0)</f>
        <v>0</v>
      </c>
      <c r="W51" s="589">
        <f>IF(ﾁ.動物のふん尿!$O$22="エラー !：④の内数である⑤の量が④を超えています",1,0)</f>
        <v>0</v>
      </c>
      <c r="X51" s="589">
        <f>IF(ﾂ.動物の死体!$O$22="エラー !：④の内数である⑤の量が④を超えています",1,0)</f>
        <v>0</v>
      </c>
      <c r="Y51" s="589">
        <f>IF(ﾃ.ばいじん!$O$22="エラー !：④の内数である⑤の量が④を超えています",1,0)</f>
        <v>0</v>
      </c>
      <c r="Z51" s="589">
        <f>IF(ﾄ.混合廃棄物その他!$O$22="エラー !：④の内数である⑤の量が④を超えています",1,0)</f>
        <v>0</v>
      </c>
    </row>
    <row r="52" spans="6:27" s="588" customFormat="1" x14ac:dyDescent="0.15">
      <c r="G52" s="589">
        <f>IF(ｱ.燃え殻!$AK$31="エラー !：⑩の内数である⑪の量が⑩を超えています",1,0)</f>
        <v>0</v>
      </c>
      <c r="H52" s="589">
        <f>IF(ｲ.汚泥!$AK$31="エラー !：⑩の内数である⑪の量が⑩を超えています",1,0)</f>
        <v>0</v>
      </c>
      <c r="I52" s="589">
        <f>IF(ｳ.廃油!$AK$31="エラー !：⑩の内数である⑪の量が⑩を超えています",1,0)</f>
        <v>0</v>
      </c>
      <c r="J52" s="589">
        <f>IF(ｴ.廃酸!$AK$31="エラー !：⑩の内数である⑪の量が⑩を超えています",1,0)</f>
        <v>0</v>
      </c>
      <c r="K52" s="589">
        <f>IF(ｵ.廃ｱﾙｶﾘ!$AK$31="エラー !：⑩の内数である⑪の量が⑩を超えています",1,0)</f>
        <v>0</v>
      </c>
      <c r="L52" s="589">
        <f>IF(ｶ.廃ﾌﾟﾗ類!$AK$31="エラー !：⑩の内数である⑪の量が⑩を超えています",1,0)</f>
        <v>0</v>
      </c>
      <c r="M52" s="589">
        <f>IF(ｷ.紙くず!$AK$31="エラー !：⑩の内数である⑪の量が⑩を超えています",1,0)</f>
        <v>0</v>
      </c>
      <c r="N52" s="589">
        <f>IF(ｸ.木くず!$AK$31="エラー !：⑩の内数である⑪の量が⑩を超えています",1,0)</f>
        <v>0</v>
      </c>
      <c r="O52" s="589">
        <f>IF(ｹ.繊維くず!$AK$31="エラー !：⑩の内数である⑪の量が⑩を超えています",1,0)</f>
        <v>0</v>
      </c>
      <c r="P52" s="589">
        <f>IF(ｺ.動植物性残さ!$AK$31="エラー !：⑩の内数である⑪の量が⑩を超えています",1,0)</f>
        <v>0</v>
      </c>
      <c r="Q52" s="589">
        <f>IF(ｻ.動物系固形不要物!$AK$31="エラー !：⑩の内数である⑪の量が⑩を超えています",1,0)</f>
        <v>0</v>
      </c>
      <c r="R52" s="589">
        <f>IF(ｼ.ｺﾞﾑくず!$AK$31="エラー !：⑩の内数である⑪の量が⑩を超えています",1,0)</f>
        <v>0</v>
      </c>
      <c r="S52" s="589">
        <f>IF(ｽ.金属くず!$AK$31="エラー !：⑩の内数である⑪の量が⑩を超えています",1,0)</f>
        <v>0</v>
      </c>
      <c r="T52" s="589">
        <f>IF(ｾ.ｶﾞﾗｽ･ｺﾝｸﾘ･陶磁器くず!$AK$31="エラー !：⑩の内数である⑪の量が⑩を超えています",1,0)</f>
        <v>0</v>
      </c>
      <c r="U52" s="589">
        <f>IF(ｿ.鉱さい!$AK$31="エラー !：⑩の内数である⑪の量が⑩を超えています",1,0)</f>
        <v>0</v>
      </c>
      <c r="V52" s="589">
        <f>IF(ﾀ.がれき類!$AK$31="エラー !：⑩の内数である⑪の量が⑩を超えています",1,0)</f>
        <v>0</v>
      </c>
      <c r="W52" s="589">
        <f>IF(ﾁ.動物のふん尿!$AK$31="エラー !：⑩の内数である⑪の量が⑩を超えています",1,0)</f>
        <v>0</v>
      </c>
      <c r="X52" s="589">
        <f>IF(ﾂ.動物の死体!$AK$31="エラー !：⑩の内数である⑪の量が⑩を超えています",1,0)</f>
        <v>0</v>
      </c>
      <c r="Y52" s="589">
        <f>IF(ﾃ.ばいじん!$AK$31="エラー !：⑩の内数である⑪の量が⑩を超えています",1,0)</f>
        <v>0</v>
      </c>
      <c r="Z52" s="589">
        <f>IF(ﾄ.混合廃棄物その他!$AK$31="エラー !：⑩の内数である⑪の量が⑩を超えています",1,0)</f>
        <v>0</v>
      </c>
    </row>
    <row r="53" spans="6:27" s="588" customFormat="1" x14ac:dyDescent="0.15">
      <c r="G53" s="589">
        <f>IF(ｱ.燃え殻!$AR$28="エラー !：⑩の内数である（⑫+⑬＋⑭）の量が⑩を超えています",1,0)</f>
        <v>0</v>
      </c>
      <c r="H53" s="589">
        <f>IF(ｲ.汚泥!$AR$28="エラー !：⑩の内数である（⑫+⑬＋⑭）の量が⑩を超えています",1,0)</f>
        <v>0</v>
      </c>
      <c r="I53" s="589">
        <f>IF(ｳ.廃油!$AR$28="エラー !：⑩の内数である（⑫+⑬＋⑭）の量が⑩を超えています",1,0)</f>
        <v>0</v>
      </c>
      <c r="J53" s="589">
        <f>IF(ｴ.廃酸!$AR$28="エラー !：⑩の内数である（⑫+⑬＋⑭）の量が⑩を超えています",1,0)</f>
        <v>0</v>
      </c>
      <c r="K53" s="589">
        <f>IF(ｵ.廃ｱﾙｶﾘ!$AR$28="エラー !：⑩の内数である（⑫+⑬＋⑭）の量が⑩を超えています",1,0)</f>
        <v>0</v>
      </c>
      <c r="L53" s="589">
        <f>IF(ｶ.廃ﾌﾟﾗ類!$AR$28="エラー !：⑩の内数である（⑫+⑬＋⑭）の量が⑩を超えています",1,0)</f>
        <v>0</v>
      </c>
      <c r="M53" s="589">
        <f>IF(ｷ.紙くず!$AR$28="エラー !：⑩の内数である（⑫+⑬＋⑭）の量が⑩を超えています",1,0)</f>
        <v>0</v>
      </c>
      <c r="N53" s="589">
        <f>IF(ｸ.木くず!$AR$28="エラー !：⑩の内数である（⑫+⑬＋⑭）の量が⑩を超えています",1,0)</f>
        <v>0</v>
      </c>
      <c r="O53" s="589">
        <f>IF(ｹ.繊維くず!$AR$28="エラー !：⑩の内数である（⑫+⑬＋⑭）の量が⑩を超えています",1,0)</f>
        <v>0</v>
      </c>
      <c r="P53" s="589">
        <f>IF(ｺ.動植物性残さ!$AR$28="エラー !：⑩の内数である（⑫+⑬＋⑭）の量が⑩を超えています",1,0)</f>
        <v>0</v>
      </c>
      <c r="Q53" s="589">
        <f>IF(ｻ.動物系固形不要物!$AR$28="エラー !：⑩の内数である（⑫+⑬＋⑭）の量が⑩を超えています",1,0)</f>
        <v>0</v>
      </c>
      <c r="R53" s="589">
        <f>IF(ｼ.ｺﾞﾑくず!$AR$28="エラー !：⑩の内数である（⑫+⑬＋⑭）の量が⑩を超えています",1,0)</f>
        <v>0</v>
      </c>
      <c r="S53" s="589">
        <f>IF(ｽ.金属くず!$AR$28="エラー !：⑩の内数である（⑫+⑬＋⑭）の量が⑩を超えています",1,0)</f>
        <v>0</v>
      </c>
      <c r="T53" s="589">
        <f>IF(ｾ.ｶﾞﾗｽ･ｺﾝｸﾘ･陶磁器くず!$AR$28="エラー !：⑩の内数である（⑫+⑬＋⑭）の量が⑩を超えています",1,0)</f>
        <v>0</v>
      </c>
      <c r="U53" s="589">
        <f>IF(ｿ.鉱さい!$AR$28="エラー !：⑩の内数である（⑫+⑬＋⑭）の量が⑩を超えています",1,0)</f>
        <v>0</v>
      </c>
      <c r="V53" s="589">
        <f>IF(ﾀ.がれき類!$AR$28="エラー !：⑩の内数である（⑫+⑬＋⑭）の量が⑩を超えています",1,0)</f>
        <v>0</v>
      </c>
      <c r="W53" s="589">
        <f>IF(ﾁ.動物のふん尿!$AR$28="エラー !：⑩の内数である（⑫+⑬＋⑭）の量が⑩を超えています",1,0)</f>
        <v>0</v>
      </c>
      <c r="X53" s="589">
        <f>IF(ﾂ.動物の死体!$AR$28="エラー !：⑩の内数である（⑫+⑬＋⑭）の量が⑩を超えています",1,0)</f>
        <v>0</v>
      </c>
      <c r="Y53" s="589">
        <f>IF(ﾃ.ばいじん!$AR$28="エラー !：⑩の内数である（⑫+⑬＋⑭）の量が⑩を超えています",1,0)</f>
        <v>0</v>
      </c>
      <c r="Z53" s="589">
        <f>IF(ﾄ.混合廃棄物その他!$AR$28="エラー !：⑩の内数である（⑫+⑬＋⑭）の量が⑩を超えています",1,0)</f>
        <v>0</v>
      </c>
    </row>
    <row r="54" spans="6:27" s="588" customFormat="1" x14ac:dyDescent="0.15">
      <c r="G54" s="590">
        <f>IF(ｱ.燃え殻!$AR$32="エラー !：⑩の内数である（⑫+⑬＋⑭）の量が⑩を超えています",1,0)</f>
        <v>0</v>
      </c>
      <c r="H54" s="590">
        <f>IF(ｲ.汚泥!$AR$32="エラー !：⑩の内数である（⑫+⑬＋⑭）の量が⑩を超えています",1,0)</f>
        <v>0</v>
      </c>
      <c r="I54" s="590">
        <f>IF(ｳ.廃油!$AR$32="エラー !：⑩の内数である（⑫+⑬＋⑭）の量が⑩を超えています",1,0)</f>
        <v>0</v>
      </c>
      <c r="J54" s="590">
        <f>IF(ｴ.廃酸!$AR$32="エラー !：⑩の内数である（⑫+⑬＋⑭）の量が⑩を超えています",1,0)</f>
        <v>0</v>
      </c>
      <c r="K54" s="590">
        <f>IF(ｵ.廃ｱﾙｶﾘ!$AR$32="エラー !：⑩の内数である（⑫+⑬＋⑭）の量が⑩を超えています",1,0)</f>
        <v>0</v>
      </c>
      <c r="L54" s="590">
        <f>IF(ｶ.廃ﾌﾟﾗ類!$AR$32="エラー !：⑩の内数である（⑫+⑬＋⑭）の量が⑩を超えています",1,0)</f>
        <v>0</v>
      </c>
      <c r="M54" s="590">
        <f>IF(ｷ.紙くず!$AR$32="エラー !：⑩の内数である（⑫+⑬＋⑭）の量が⑩を超えています",1,0)</f>
        <v>0</v>
      </c>
      <c r="N54" s="590">
        <f>IF(ｸ.木くず!$AR$32="エラー !：⑩の内数である（⑫+⑬＋⑭）の量が⑩を超えています",1,0)</f>
        <v>0</v>
      </c>
      <c r="O54" s="590">
        <f>IF(ｹ.繊維くず!$AR$32="エラー !：⑩の内数である（⑫+⑬＋⑭）の量が⑩を超えています",1,0)</f>
        <v>0</v>
      </c>
      <c r="P54" s="590">
        <f>IF(ｺ.動植物性残さ!$AR$32="エラー !：⑩の内数である（⑫+⑬＋⑭）の量が⑩を超えています",1,0)</f>
        <v>0</v>
      </c>
      <c r="Q54" s="590">
        <f>IF(ｻ.動物系固形不要物!$AR$32="エラー !：⑩の内数である（⑫+⑬＋⑭）の量が⑩を超えています",1,0)</f>
        <v>0</v>
      </c>
      <c r="R54" s="590">
        <f>IF(ｼ.ｺﾞﾑくず!$AR$32="エラー !：⑩の内数である（⑫+⑬＋⑭）の量が⑩を超えています",1,0)</f>
        <v>0</v>
      </c>
      <c r="S54" s="590">
        <f>IF(ｽ.金属くず!$AR$32="エラー !：⑩の内数である（⑫+⑬＋⑭）の量が⑩を超えています",1,0)</f>
        <v>0</v>
      </c>
      <c r="T54" s="590">
        <f>IF(ｾ.ｶﾞﾗｽ･ｺﾝｸﾘ･陶磁器くず!$AR$32="エラー !：⑩の内数である（⑫+⑬＋⑭）の量が⑩を超えています",1,0)</f>
        <v>0</v>
      </c>
      <c r="U54" s="590">
        <f>IF(ｿ.鉱さい!$AR$32="エラー !：⑩の内数である（⑫+⑬＋⑭）の量が⑩を超えています",1,0)</f>
        <v>0</v>
      </c>
      <c r="V54" s="590">
        <f>IF(ﾀ.がれき類!$AR$32="エラー !：⑩の内数である（⑫+⑬＋⑭）の量が⑩を超えています",1,0)</f>
        <v>0</v>
      </c>
      <c r="W54" s="590">
        <f>IF(ﾁ.動物のふん尿!$AR$32="エラー !：⑩の内数である（⑫+⑬＋⑭）の量が⑩を超えています",1,0)</f>
        <v>0</v>
      </c>
      <c r="X54" s="590">
        <f>IF(ﾂ.動物の死体!$AR$32="エラー !：⑩の内数である（⑫+⑬＋⑭）の量が⑩を超えています",1,0)</f>
        <v>0</v>
      </c>
      <c r="Y54" s="590">
        <f>IF(ﾃ.ばいじん!$AR$32="エラー !：⑩の内数である（⑫+⑬＋⑭）の量が⑩を超えています",1,0)</f>
        <v>0</v>
      </c>
      <c r="Z54" s="590">
        <f>IF(ﾄ.混合廃棄物その他!$AR$32="エラー !：⑩の内数である（⑫+⑬＋⑭）の量が⑩を超えています",1,0)</f>
        <v>0</v>
      </c>
    </row>
    <row r="55" spans="6:27" s="588" customFormat="1" x14ac:dyDescent="0.15">
      <c r="G55" s="591">
        <f>IF(G9="0",+G19+G20,+G9+G19+G20)</f>
        <v>0</v>
      </c>
      <c r="H55" s="591">
        <f t="shared" ref="H55:Z55" si="10">IF(H9="0",+H19+H20,+H9+H19+H20)</f>
        <v>0</v>
      </c>
      <c r="I55" s="591">
        <f t="shared" si="10"/>
        <v>0</v>
      </c>
      <c r="J55" s="591">
        <f t="shared" si="10"/>
        <v>0</v>
      </c>
      <c r="K55" s="591">
        <f t="shared" si="10"/>
        <v>0</v>
      </c>
      <c r="L55" s="591">
        <f t="shared" si="10"/>
        <v>62</v>
      </c>
      <c r="M55" s="591">
        <f t="shared" si="10"/>
        <v>1.6</v>
      </c>
      <c r="N55" s="591">
        <f t="shared" si="10"/>
        <v>4256.5</v>
      </c>
      <c r="O55" s="591">
        <f t="shared" si="10"/>
        <v>26.6</v>
      </c>
      <c r="P55" s="591">
        <f t="shared" si="10"/>
        <v>0</v>
      </c>
      <c r="Q55" s="591">
        <f t="shared" si="10"/>
        <v>0</v>
      </c>
      <c r="R55" s="591">
        <f t="shared" si="10"/>
        <v>0</v>
      </c>
      <c r="S55" s="591">
        <f t="shared" si="10"/>
        <v>1.6</v>
      </c>
      <c r="T55" s="591">
        <f t="shared" si="10"/>
        <v>882.2</v>
      </c>
      <c r="U55" s="591">
        <f t="shared" si="10"/>
        <v>0</v>
      </c>
      <c r="V55" s="591">
        <f t="shared" si="10"/>
        <v>9430.2000000000007</v>
      </c>
      <c r="W55" s="591">
        <f t="shared" si="10"/>
        <v>0</v>
      </c>
      <c r="X55" s="591">
        <f t="shared" si="10"/>
        <v>0</v>
      </c>
      <c r="Y55" s="591">
        <f t="shared" si="10"/>
        <v>0</v>
      </c>
      <c r="Z55" s="591">
        <f t="shared" si="10"/>
        <v>898.8</v>
      </c>
      <c r="AA55" s="590">
        <f>+AA9+AA19+AA20</f>
        <v>15559.5</v>
      </c>
    </row>
    <row r="56" spans="6:27" ht="13.5" x14ac:dyDescent="0.15">
      <c r="F56" s="81"/>
    </row>
    <row r="57" spans="6:27" ht="13.5" x14ac:dyDescent="0.15">
      <c r="F57" s="81"/>
    </row>
    <row r="58" spans="6:27" ht="13.5" x14ac:dyDescent="0.15">
      <c r="F58" s="81"/>
    </row>
    <row r="59" spans="6:27" ht="13.5" x14ac:dyDescent="0.15">
      <c r="F59" s="81"/>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8" hidden="1" customWidth="1"/>
    <col min="2" max="2" width="3.375" style="48" customWidth="1"/>
    <col min="3" max="3" width="2.75" style="238" customWidth="1"/>
    <col min="4" max="4" width="3.375" style="238" customWidth="1"/>
    <col min="5" max="5" width="8.75" style="238" customWidth="1"/>
    <col min="6" max="6" width="2.75" style="238" customWidth="1"/>
    <col min="7" max="7" width="9.75" style="238" customWidth="1"/>
    <col min="8" max="8" width="1.75" style="238" customWidth="1"/>
    <col min="9" max="9" width="3.75" style="238" customWidth="1"/>
    <col min="10" max="10" width="9.75" style="238" customWidth="1"/>
    <col min="11" max="11" width="1.75" style="238" customWidth="1"/>
    <col min="12" max="12" width="3.75" style="238" customWidth="1"/>
    <col min="13" max="13" width="9.75" style="238" customWidth="1"/>
    <col min="14" max="14" width="1.75" style="238" customWidth="1"/>
    <col min="15" max="15" width="4.75" style="238" customWidth="1"/>
    <col min="16" max="16" width="8.75" style="238" customWidth="1"/>
    <col min="17" max="17" width="1.75" style="238" customWidth="1"/>
    <col min="18" max="18" width="4.75" style="238" customWidth="1"/>
    <col min="19" max="19" width="0.875" style="238" customWidth="1"/>
    <col min="20" max="20" width="7.75" style="238" customWidth="1"/>
    <col min="21" max="21" width="1.375" style="238" customWidth="1"/>
    <col min="22" max="22" width="2.25" style="48" customWidth="1"/>
    <col min="23" max="30" width="9" style="50"/>
    <col min="31" max="16384" width="9" style="48"/>
  </cols>
  <sheetData>
    <row r="1" spans="1:24" ht="16.149999999999999" customHeight="1" x14ac:dyDescent="0.15">
      <c r="C1" s="87" t="s">
        <v>397</v>
      </c>
    </row>
    <row r="2" spans="1:24" ht="16.149999999999999" customHeight="1" x14ac:dyDescent="0.15">
      <c r="C2" s="87"/>
    </row>
    <row r="3" spans="1:24" ht="13.9" customHeight="1" thickBot="1" x14ac:dyDescent="0.2">
      <c r="U3" s="241"/>
      <c r="V3" s="241"/>
      <c r="W3" s="241"/>
      <c r="X3" s="48"/>
    </row>
    <row r="4" spans="1:24" ht="13.5" x14ac:dyDescent="0.15">
      <c r="A4" s="48">
        <v>14</v>
      </c>
      <c r="P4" s="1044" t="s">
        <v>25</v>
      </c>
      <c r="Q4" s="1052" t="s">
        <v>26</v>
      </c>
      <c r="R4" s="1053"/>
      <c r="S4" s="1054"/>
      <c r="T4" s="579" t="s">
        <v>27</v>
      </c>
      <c r="U4" s="342"/>
      <c r="V4" s="342"/>
      <c r="W4" s="48"/>
    </row>
    <row r="5" spans="1:24" ht="20.100000000000001" customHeight="1" thickBot="1" x14ac:dyDescent="0.2">
      <c r="A5" s="48" t="e">
        <f>+#REF!</f>
        <v>#REF!</v>
      </c>
      <c r="C5" s="238" t="s">
        <v>28</v>
      </c>
      <c r="P5" s="1045"/>
      <c r="Q5" s="1055" t="str">
        <f>+表紙!Q29</f>
        <v>〇</v>
      </c>
      <c r="R5" s="1056"/>
      <c r="S5" s="1057"/>
      <c r="T5" s="580" t="str">
        <f>+表紙!T29</f>
        <v/>
      </c>
      <c r="U5" s="343"/>
      <c r="V5" s="343"/>
      <c r="W5" s="48"/>
    </row>
    <row r="6" spans="1:24" ht="13.15" customHeight="1" x14ac:dyDescent="0.15">
      <c r="C6" s="1058" t="s">
        <v>29</v>
      </c>
      <c r="D6" s="1058"/>
      <c r="E6" s="1058"/>
      <c r="F6" s="1058"/>
      <c r="G6" s="1058"/>
      <c r="H6" s="1058"/>
      <c r="I6" s="1058"/>
      <c r="J6" s="1058"/>
      <c r="K6" s="1058"/>
      <c r="L6" s="1058"/>
      <c r="M6" s="1058"/>
      <c r="N6" s="1058"/>
      <c r="O6" s="1058"/>
      <c r="P6" s="1058"/>
      <c r="Q6" s="1058"/>
      <c r="R6" s="1058"/>
      <c r="S6" s="1058"/>
      <c r="T6" s="1058"/>
      <c r="U6" s="1058"/>
    </row>
    <row r="7" spans="1:24" ht="13.15" customHeight="1" x14ac:dyDescent="0.15">
      <c r="C7" s="243"/>
      <c r="D7" s="244"/>
      <c r="E7" s="244"/>
      <c r="F7" s="244"/>
      <c r="G7" s="244"/>
      <c r="H7" s="244"/>
      <c r="I7" s="244"/>
      <c r="J7" s="244"/>
      <c r="K7" s="244"/>
      <c r="L7" s="244"/>
      <c r="M7" s="244"/>
      <c r="N7" s="244"/>
      <c r="O7" s="244"/>
      <c r="P7" s="244"/>
      <c r="Q7" s="244"/>
      <c r="R7" s="244"/>
      <c r="S7" s="244"/>
      <c r="T7" s="244"/>
      <c r="U7" s="245"/>
    </row>
    <row r="8" spans="1:24" ht="12" customHeight="1" x14ac:dyDescent="0.15">
      <c r="C8" s="720" t="s">
        <v>30</v>
      </c>
      <c r="D8" s="721"/>
      <c r="E8" s="721"/>
      <c r="F8" s="721"/>
      <c r="G8" s="721"/>
      <c r="H8" s="721"/>
      <c r="I8" s="721"/>
      <c r="J8" s="721"/>
      <c r="K8" s="721"/>
      <c r="L8" s="721"/>
      <c r="M8" s="721"/>
      <c r="N8" s="721"/>
      <c r="O8" s="721"/>
      <c r="P8" s="721"/>
      <c r="Q8" s="721"/>
      <c r="R8" s="721"/>
      <c r="S8" s="721"/>
      <c r="T8" s="721"/>
      <c r="U8" s="722"/>
      <c r="V8" s="242"/>
    </row>
    <row r="9" spans="1:24" ht="12" customHeight="1" x14ac:dyDescent="0.15">
      <c r="C9" s="720"/>
      <c r="D9" s="721"/>
      <c r="E9" s="721"/>
      <c r="F9" s="721"/>
      <c r="G9" s="721"/>
      <c r="H9" s="721"/>
      <c r="I9" s="721"/>
      <c r="J9" s="721"/>
      <c r="K9" s="721"/>
      <c r="L9" s="721"/>
      <c r="M9" s="721"/>
      <c r="N9" s="721"/>
      <c r="O9" s="721"/>
      <c r="P9" s="721"/>
      <c r="Q9" s="721"/>
      <c r="R9" s="721"/>
      <c r="S9" s="721"/>
      <c r="T9" s="721"/>
      <c r="U9" s="722"/>
    </row>
    <row r="10" spans="1:24" ht="10.15" customHeight="1" x14ac:dyDescent="0.15">
      <c r="C10" s="246"/>
      <c r="D10" s="247"/>
      <c r="E10" s="247"/>
      <c r="F10" s="247"/>
      <c r="G10" s="247"/>
      <c r="H10" s="247"/>
      <c r="I10" s="247"/>
      <c r="J10" s="247"/>
      <c r="K10" s="247"/>
      <c r="L10" s="247"/>
      <c r="M10" s="247"/>
      <c r="N10" s="247"/>
      <c r="O10" s="247"/>
      <c r="P10" s="247"/>
      <c r="Q10" s="247"/>
      <c r="R10" s="247"/>
      <c r="S10" s="247"/>
      <c r="T10" s="247"/>
      <c r="U10" s="248"/>
    </row>
    <row r="11" spans="1:24" ht="13.5" x14ac:dyDescent="0.15">
      <c r="C11" s="246"/>
      <c r="D11" s="247"/>
      <c r="E11" s="247"/>
      <c r="F11" s="247"/>
      <c r="G11" s="247"/>
      <c r="H11" s="247"/>
      <c r="I11" s="247"/>
      <c r="J11" s="247"/>
      <c r="K11" s="247"/>
      <c r="L11" s="247"/>
      <c r="M11" s="247"/>
      <c r="N11" s="247"/>
      <c r="O11" s="247"/>
      <c r="P11" s="1046" t="str">
        <f>+表紙!P35</f>
        <v>令和    6年    6月    28日</v>
      </c>
      <c r="Q11" s="1047"/>
      <c r="R11" s="1047"/>
      <c r="S11" s="1047"/>
      <c r="T11" s="1048"/>
      <c r="U11" s="602"/>
    </row>
    <row r="12" spans="1:24" ht="13.15" customHeight="1" x14ac:dyDescent="0.15">
      <c r="C12" s="246"/>
      <c r="D12" s="247"/>
      <c r="E12" s="247"/>
      <c r="F12" s="247"/>
      <c r="G12" s="247"/>
      <c r="H12" s="247"/>
      <c r="I12" s="247"/>
      <c r="J12" s="247"/>
      <c r="K12" s="247"/>
      <c r="L12" s="247"/>
      <c r="M12" s="247"/>
      <c r="N12" s="247"/>
      <c r="O12" s="247"/>
      <c r="P12" s="247"/>
      <c r="Q12" s="247"/>
      <c r="R12" s="247"/>
      <c r="S12" s="344"/>
      <c r="T12" s="344"/>
      <c r="U12" s="249"/>
    </row>
    <row r="13" spans="1:24" ht="13.5" x14ac:dyDescent="0.15">
      <c r="C13" s="1060" t="str">
        <f>+表紙!C37</f>
        <v>横浜市長</v>
      </c>
      <c r="D13" s="1061"/>
      <c r="E13" s="1061"/>
      <c r="F13" s="1061"/>
      <c r="G13" s="603" t="s">
        <v>31</v>
      </c>
      <c r="H13" s="603"/>
      <c r="I13" s="247"/>
      <c r="J13" s="247"/>
      <c r="K13" s="247"/>
      <c r="L13" s="247"/>
      <c r="M13" s="247"/>
      <c r="N13" s="247"/>
      <c r="O13" s="247"/>
      <c r="P13" s="247"/>
      <c r="Q13" s="247"/>
      <c r="R13" s="247"/>
      <c r="S13" s="247"/>
      <c r="T13" s="247"/>
      <c r="U13" s="248"/>
    </row>
    <row r="14" spans="1:24" ht="13.15" customHeight="1" x14ac:dyDescent="0.15">
      <c r="C14" s="246"/>
      <c r="D14" s="247"/>
      <c r="E14" s="247"/>
      <c r="F14" s="247"/>
      <c r="G14" s="247"/>
      <c r="H14" s="247"/>
      <c r="I14" s="247"/>
      <c r="J14" s="247"/>
      <c r="K14" s="247"/>
      <c r="L14" s="247"/>
      <c r="M14" s="247"/>
      <c r="N14" s="247"/>
      <c r="O14" s="247"/>
      <c r="P14" s="247"/>
      <c r="Q14" s="247"/>
      <c r="R14" s="247"/>
      <c r="S14" s="247"/>
      <c r="T14" s="247"/>
      <c r="U14" s="248"/>
    </row>
    <row r="15" spans="1:24" ht="13.15" customHeight="1" x14ac:dyDescent="0.15">
      <c r="A15" s="48">
        <v>3</v>
      </c>
      <c r="C15" s="405"/>
      <c r="D15" s="406"/>
      <c r="E15" s="406"/>
      <c r="F15" s="406"/>
      <c r="G15" s="406"/>
      <c r="H15" s="406"/>
      <c r="I15" s="573"/>
      <c r="J15" s="573" t="s">
        <v>32</v>
      </c>
      <c r="K15" s="573"/>
      <c r="L15" s="247"/>
      <c r="M15" s="247"/>
      <c r="N15" s="247"/>
      <c r="O15" s="247"/>
      <c r="P15" s="247"/>
      <c r="Q15" s="247"/>
      <c r="R15" s="247"/>
      <c r="S15" s="247"/>
      <c r="T15" s="247"/>
      <c r="U15" s="248"/>
    </row>
    <row r="16" spans="1:24" ht="26.25" customHeight="1" x14ac:dyDescent="0.15">
      <c r="C16" s="405"/>
      <c r="D16" s="406"/>
      <c r="E16" s="406"/>
      <c r="F16" s="406"/>
      <c r="G16" s="406"/>
      <c r="H16" s="406"/>
      <c r="I16" s="407"/>
      <c r="J16" s="407" t="s">
        <v>33</v>
      </c>
      <c r="K16" s="250"/>
      <c r="L16" s="1059" t="str">
        <f>+表紙!L40</f>
        <v>横浜市西区みなとみらい2-3-5
クイーンズタワーC14F</v>
      </c>
      <c r="M16" s="1059"/>
      <c r="N16" s="1059"/>
      <c r="O16" s="1059"/>
      <c r="P16" s="1059"/>
      <c r="Q16" s="1059"/>
      <c r="R16" s="1059"/>
      <c r="S16" s="1059"/>
      <c r="T16" s="1059"/>
      <c r="U16" s="328"/>
    </row>
    <row r="17" spans="1:22" ht="26.25" customHeight="1" x14ac:dyDescent="0.15">
      <c r="C17" s="405"/>
      <c r="D17" s="406"/>
      <c r="E17" s="406"/>
      <c r="F17" s="406"/>
      <c r="G17" s="406"/>
      <c r="H17" s="406"/>
      <c r="I17" s="407"/>
      <c r="J17" s="407" t="s">
        <v>34</v>
      </c>
      <c r="K17" s="250"/>
      <c r="L17" s="1059" t="str">
        <f>+表紙!L41</f>
        <v>旭化成ホームズ株式会社
住宅事業神奈川本部  本部長  水野 誠</v>
      </c>
      <c r="M17" s="1059"/>
      <c r="N17" s="1059"/>
      <c r="O17" s="1059"/>
      <c r="P17" s="1059"/>
      <c r="Q17" s="1059"/>
      <c r="R17" s="1059"/>
      <c r="S17" s="1059"/>
      <c r="T17" s="1059"/>
      <c r="U17" s="328"/>
    </row>
    <row r="18" spans="1:22" x14ac:dyDescent="0.15">
      <c r="C18" s="246"/>
      <c r="D18" s="247"/>
      <c r="E18" s="247"/>
      <c r="F18" s="247"/>
      <c r="G18" s="247"/>
      <c r="H18" s="247"/>
      <c r="I18" s="247"/>
      <c r="J18" s="247"/>
      <c r="K18" s="247"/>
      <c r="L18" s="247" t="s">
        <v>35</v>
      </c>
      <c r="M18" s="247"/>
      <c r="N18" s="247"/>
      <c r="O18" s="247"/>
      <c r="P18" s="247"/>
      <c r="Q18" s="247"/>
      <c r="R18" s="247"/>
      <c r="S18" s="247"/>
      <c r="T18" s="247"/>
      <c r="U18" s="248"/>
    </row>
    <row r="19" spans="1:22" x14ac:dyDescent="0.15">
      <c r="C19" s="246"/>
      <c r="D19" s="247"/>
      <c r="E19" s="247"/>
      <c r="F19" s="247"/>
      <c r="G19" s="247"/>
      <c r="H19" s="247"/>
      <c r="I19" s="247"/>
      <c r="J19" s="247"/>
      <c r="K19" s="247"/>
      <c r="L19" s="307"/>
      <c r="M19" s="307" t="s">
        <v>36</v>
      </c>
      <c r="N19" s="251"/>
      <c r="O19" s="1064" t="str">
        <f>IF(+表紙!O43="","",+表紙!O43)</f>
        <v>045-222-0536</v>
      </c>
      <c r="P19" s="1064"/>
      <c r="Q19" s="1064"/>
      <c r="R19" s="1064"/>
      <c r="S19" s="1064"/>
      <c r="T19" s="1064"/>
      <c r="U19" s="329"/>
    </row>
    <row r="20" spans="1:22" x14ac:dyDescent="0.15">
      <c r="C20" s="246"/>
      <c r="D20" s="247"/>
      <c r="E20" s="247"/>
      <c r="F20" s="247"/>
      <c r="G20" s="247"/>
      <c r="H20" s="247"/>
      <c r="I20" s="247"/>
      <c r="J20" s="247"/>
      <c r="K20" s="247"/>
      <c r="L20" s="251"/>
      <c r="M20" s="251"/>
      <c r="N20" s="251"/>
      <c r="O20" s="247"/>
      <c r="P20" s="247"/>
      <c r="Q20" s="247"/>
      <c r="R20" s="247"/>
      <c r="S20" s="247"/>
      <c r="T20" s="247"/>
      <c r="U20" s="248"/>
    </row>
    <row r="21" spans="1:22" x14ac:dyDescent="0.15">
      <c r="C21" s="246"/>
      <c r="D21" s="247"/>
      <c r="E21" s="247"/>
      <c r="F21" s="247"/>
      <c r="G21" s="247"/>
      <c r="H21" s="247"/>
      <c r="I21" s="247"/>
      <c r="J21" s="247"/>
      <c r="K21" s="247"/>
      <c r="L21" s="247"/>
      <c r="M21" s="247"/>
      <c r="N21" s="247"/>
      <c r="O21" s="247"/>
      <c r="P21" s="247"/>
      <c r="Q21" s="247"/>
      <c r="R21" s="247"/>
      <c r="S21" s="247"/>
      <c r="T21" s="247"/>
      <c r="U21" s="248"/>
    </row>
    <row r="22" spans="1:22" ht="30" customHeight="1" x14ac:dyDescent="0.15">
      <c r="A22" s="48">
        <v>4</v>
      </c>
      <c r="C22" s="1049" t="s">
        <v>37</v>
      </c>
      <c r="D22" s="1050"/>
      <c r="E22" s="1050"/>
      <c r="F22" s="1050"/>
      <c r="G22" s="1050"/>
      <c r="H22" s="1050"/>
      <c r="I22" s="1050"/>
      <c r="J22" s="1050"/>
      <c r="K22" s="1050"/>
      <c r="L22" s="1050"/>
      <c r="M22" s="1050"/>
      <c r="N22" s="1050"/>
      <c r="O22" s="1050"/>
      <c r="P22" s="1050"/>
      <c r="Q22" s="1050"/>
      <c r="R22" s="1050"/>
      <c r="S22" s="1050"/>
      <c r="T22" s="1050"/>
      <c r="U22" s="1051"/>
    </row>
    <row r="23" spans="1:22" x14ac:dyDescent="0.15">
      <c r="C23" s="252"/>
      <c r="D23" s="253"/>
      <c r="E23" s="253"/>
      <c r="F23" s="253"/>
      <c r="G23" s="253"/>
      <c r="H23" s="253"/>
      <c r="I23" s="253"/>
      <c r="J23" s="253"/>
      <c r="K23" s="253"/>
      <c r="L23" s="253"/>
      <c r="M23" s="253"/>
      <c r="N23" s="253"/>
      <c r="O23" s="253"/>
      <c r="P23" s="253"/>
      <c r="Q23" s="253"/>
      <c r="R23" s="253"/>
      <c r="S23" s="253"/>
      <c r="T23" s="247"/>
      <c r="U23" s="248"/>
    </row>
    <row r="24" spans="1:22" ht="24.75" customHeight="1" x14ac:dyDescent="0.15">
      <c r="C24" s="1081" t="s">
        <v>38</v>
      </c>
      <c r="D24" s="1090"/>
      <c r="E24" s="1091"/>
      <c r="F24" s="1076" t="str">
        <f>+表紙!F48</f>
        <v>旭化成ホームズ株式会社  住宅事業神奈川本部</v>
      </c>
      <c r="G24" s="1077"/>
      <c r="H24" s="1077"/>
      <c r="I24" s="1078"/>
      <c r="J24" s="1078"/>
      <c r="K24" s="1078"/>
      <c r="L24" s="1078"/>
      <c r="M24" s="1078"/>
      <c r="N24" s="1078"/>
      <c r="O24" s="1078"/>
      <c r="P24" s="1039" t="s">
        <v>398</v>
      </c>
      <c r="Q24" s="1065"/>
      <c r="R24" s="1065"/>
      <c r="S24" s="1065"/>
      <c r="T24" s="1065"/>
      <c r="U24" s="1066"/>
    </row>
    <row r="25" spans="1:22" ht="21.75" customHeight="1" x14ac:dyDescent="0.15">
      <c r="C25" s="1092"/>
      <c r="D25" s="1093"/>
      <c r="E25" s="1094"/>
      <c r="F25" s="1079"/>
      <c r="G25" s="1080"/>
      <c r="H25" s="1080"/>
      <c r="I25" s="1080"/>
      <c r="J25" s="1080"/>
      <c r="K25" s="1080"/>
      <c r="L25" s="1080"/>
      <c r="M25" s="1080"/>
      <c r="N25" s="1080"/>
      <c r="O25" s="1080"/>
      <c r="P25" s="1067">
        <f>表紙!P49</f>
        <v>2203</v>
      </c>
      <c r="Q25" s="1068"/>
      <c r="R25" s="1068"/>
      <c r="S25" s="1068"/>
      <c r="T25" s="1068"/>
      <c r="U25" s="1069"/>
    </row>
    <row r="26" spans="1:22" ht="26.25" customHeight="1" x14ac:dyDescent="0.15">
      <c r="C26" s="1081" t="s">
        <v>40</v>
      </c>
      <c r="D26" s="1082"/>
      <c r="E26" s="1083"/>
      <c r="F26" s="1100" t="str">
        <f>+表紙!F50</f>
        <v>横浜市西区みなとみらい2-3-5 クイーンズタワーC14F</v>
      </c>
      <c r="G26" s="1101"/>
      <c r="H26" s="1101"/>
      <c r="I26" s="1101"/>
      <c r="J26" s="1101"/>
      <c r="K26" s="1101"/>
      <c r="L26" s="1101"/>
      <c r="M26" s="1101"/>
      <c r="N26" s="585" t="s">
        <v>41</v>
      </c>
      <c r="O26" s="347"/>
      <c r="P26" s="347"/>
      <c r="Q26" s="1095" t="str">
        <f>IF(+表紙!Q50="","",+表紙!Q50)</f>
        <v>045-222-0536</v>
      </c>
      <c r="R26" s="1095"/>
      <c r="S26" s="1095"/>
      <c r="T26" s="1095"/>
      <c r="U26" s="1096"/>
    </row>
    <row r="27" spans="1:22" ht="26.25" customHeight="1" x14ac:dyDescent="0.15">
      <c r="C27" s="1084"/>
      <c r="D27" s="1085"/>
      <c r="E27" s="1086"/>
      <c r="F27" s="1102"/>
      <c r="G27" s="1103"/>
      <c r="H27" s="1103"/>
      <c r="I27" s="1103"/>
      <c r="J27" s="1103"/>
      <c r="K27" s="1103"/>
      <c r="L27" s="1103"/>
      <c r="M27" s="1103"/>
      <c r="N27" s="1098" t="str">
        <f>IF(+表紙!N51="","",+表紙!N51)</f>
        <v/>
      </c>
      <c r="O27" s="1098"/>
      <c r="P27" s="1098"/>
      <c r="Q27" s="1098"/>
      <c r="R27" s="1098"/>
      <c r="S27" s="1098"/>
      <c r="T27" s="1098"/>
      <c r="U27" s="1099"/>
    </row>
    <row r="28" spans="1:22" ht="26.25" customHeight="1" x14ac:dyDescent="0.15">
      <c r="C28" s="1087" t="s">
        <v>42</v>
      </c>
      <c r="D28" s="1088"/>
      <c r="E28" s="1089"/>
      <c r="F28" s="782" t="str">
        <f>+表紙!F52</f>
        <v>令和 ６ 年 ４ 月 １ 日 ～ 令和 ７ 年 ３ 月 31 日（ １ 年間）</v>
      </c>
      <c r="G28" s="783"/>
      <c r="H28" s="783"/>
      <c r="I28" s="783"/>
      <c r="J28" s="783"/>
      <c r="K28" s="783"/>
      <c r="L28" s="783"/>
      <c r="M28" s="783"/>
      <c r="N28" s="783"/>
      <c r="O28" s="783"/>
      <c r="P28" s="783"/>
      <c r="Q28" s="783"/>
      <c r="R28" s="783"/>
      <c r="S28" s="783"/>
      <c r="T28" s="783"/>
      <c r="U28" s="1097"/>
    </row>
    <row r="29" spans="1:22" ht="15" customHeight="1" x14ac:dyDescent="0.15">
      <c r="C29" s="254" t="s">
        <v>44</v>
      </c>
      <c r="D29" s="255"/>
      <c r="E29" s="255"/>
      <c r="F29" s="256"/>
      <c r="G29" s="256"/>
      <c r="H29" s="256"/>
      <c r="I29" s="256"/>
      <c r="J29" s="256"/>
      <c r="K29" s="256"/>
      <c r="L29" s="256"/>
      <c r="M29" s="256"/>
      <c r="N29" s="256"/>
      <c r="O29" s="183"/>
      <c r="P29" s="257"/>
      <c r="Q29" s="257"/>
      <c r="R29" s="257"/>
      <c r="S29" s="290"/>
      <c r="T29" s="290"/>
      <c r="U29" s="348"/>
    </row>
    <row r="30" spans="1:22" ht="45" customHeight="1" x14ac:dyDescent="0.15">
      <c r="C30" s="258"/>
      <c r="D30" s="544" t="s">
        <v>45</v>
      </c>
      <c r="E30" s="259" t="s">
        <v>46</v>
      </c>
      <c r="F30" s="1070" t="str">
        <f>+表紙!F54</f>
        <v>Ｄ－建設業</v>
      </c>
      <c r="G30" s="1071"/>
      <c r="H30" s="1071"/>
      <c r="I30" s="1071"/>
      <c r="J30" s="1071"/>
      <c r="K30" s="1071"/>
      <c r="L30" s="260" t="s">
        <v>47</v>
      </c>
      <c r="M30" s="260"/>
      <c r="N30" s="1072" t="str">
        <f>IF(COUNTA(表紙!N54)=1,+表紙!N54,"")</f>
        <v>一戸建て住宅の建築</v>
      </c>
      <c r="O30" s="1072"/>
      <c r="P30" s="1072"/>
      <c r="Q30" s="1072"/>
      <c r="R30" s="1072"/>
      <c r="S30" s="1072"/>
      <c r="T30" s="1072"/>
      <c r="U30" s="1073"/>
      <c r="V30" s="50"/>
    </row>
    <row r="31" spans="1:22" ht="27" customHeight="1" x14ac:dyDescent="0.15">
      <c r="C31" s="261"/>
      <c r="D31" s="583" t="s">
        <v>48</v>
      </c>
      <c r="E31" s="404" t="s">
        <v>49</v>
      </c>
      <c r="F31" s="746" t="s">
        <v>50</v>
      </c>
      <c r="G31" s="747"/>
      <c r="H31" s="747"/>
      <c r="I31" s="748"/>
      <c r="J31" s="782" t="s">
        <v>51</v>
      </c>
      <c r="K31" s="783"/>
      <c r="L31" s="783"/>
      <c r="M31" s="784"/>
      <c r="N31" s="1062" t="str">
        <f>IF(+表紙!N55="","",+表紙!N55)</f>
        <v/>
      </c>
      <c r="O31" s="1063"/>
      <c r="P31" s="1063"/>
      <c r="Q31" s="1063"/>
      <c r="R31" s="1063"/>
      <c r="S31" s="265" t="str">
        <f>+表紙!S55</f>
        <v>百万円</v>
      </c>
      <c r="T31" s="349"/>
      <c r="U31" s="240"/>
    </row>
    <row r="32" spans="1:22" ht="27" customHeight="1" x14ac:dyDescent="0.15">
      <c r="C32" s="261"/>
      <c r="D32" s="262"/>
      <c r="E32" s="263"/>
      <c r="F32" s="746" t="s">
        <v>53</v>
      </c>
      <c r="G32" s="747"/>
      <c r="H32" s="747"/>
      <c r="I32" s="748"/>
      <c r="J32" s="782" t="s">
        <v>54</v>
      </c>
      <c r="K32" s="783"/>
      <c r="L32" s="783"/>
      <c r="M32" s="784"/>
      <c r="N32" s="1062">
        <f>IF(+表紙!N56="","",+表紙!N56)</f>
        <v>55900</v>
      </c>
      <c r="O32" s="1063"/>
      <c r="P32" s="1063"/>
      <c r="Q32" s="1063"/>
      <c r="R32" s="1063"/>
      <c r="S32" s="265" t="str">
        <f>+表紙!S56</f>
        <v>百万円</v>
      </c>
      <c r="T32" s="349"/>
      <c r="U32" s="240"/>
    </row>
    <row r="33" spans="3:21" ht="27" customHeight="1" x14ac:dyDescent="0.15">
      <c r="C33" s="261"/>
      <c r="D33" s="1074" t="s">
        <v>399</v>
      </c>
      <c r="E33" s="1075"/>
      <c r="F33" s="746" t="s">
        <v>56</v>
      </c>
      <c r="G33" s="747"/>
      <c r="H33" s="747"/>
      <c r="I33" s="748"/>
      <c r="J33" s="782" t="s">
        <v>57</v>
      </c>
      <c r="K33" s="783"/>
      <c r="L33" s="783"/>
      <c r="M33" s="784"/>
      <c r="N33" s="1062" t="str">
        <f>IF(+表紙!N57="","",+表紙!N57)</f>
        <v/>
      </c>
      <c r="O33" s="1063"/>
      <c r="P33" s="1063"/>
      <c r="Q33" s="1063"/>
      <c r="R33" s="1063"/>
      <c r="S33" s="265" t="str">
        <f>+表紙!S57</f>
        <v>床</v>
      </c>
      <c r="T33" s="349"/>
      <c r="U33" s="240"/>
    </row>
    <row r="34" spans="3:21" ht="27" customHeight="1" x14ac:dyDescent="0.15">
      <c r="C34" s="261"/>
      <c r="D34" s="1074"/>
      <c r="E34" s="1075"/>
      <c r="F34" s="746" t="str">
        <f>+表紙!F58</f>
        <v>その他の業種</v>
      </c>
      <c r="G34" s="747">
        <f>+表紙!G58</f>
        <v>0</v>
      </c>
      <c r="H34" s="747"/>
      <c r="I34" s="748">
        <f>+表紙!I58</f>
        <v>0</v>
      </c>
      <c r="J34" s="782" t="str">
        <f>+表紙!J58</f>
        <v>売上高</v>
      </c>
      <c r="K34" s="783"/>
      <c r="L34" s="783">
        <f>+表紙!L58</f>
        <v>0</v>
      </c>
      <c r="M34" s="784">
        <f>+表紙!M58</f>
        <v>0</v>
      </c>
      <c r="N34" s="1062" t="str">
        <f>IF(+表紙!N58="","",+表紙!N58)</f>
        <v/>
      </c>
      <c r="O34" s="1063"/>
      <c r="P34" s="1063"/>
      <c r="Q34" s="1063"/>
      <c r="R34" s="1063"/>
      <c r="S34" s="265" t="str">
        <f>+表紙!S58</f>
        <v>百万円</v>
      </c>
      <c r="T34" s="349"/>
      <c r="U34" s="240"/>
    </row>
    <row r="35" spans="3:21" ht="15" customHeight="1" x14ac:dyDescent="0.15">
      <c r="C35" s="261"/>
      <c r="D35" s="332"/>
      <c r="E35" s="582"/>
      <c r="F35" s="269" t="s">
        <v>61</v>
      </c>
      <c r="G35" s="581"/>
      <c r="H35" s="581"/>
      <c r="I35" s="581"/>
      <c r="J35" s="287"/>
      <c r="K35" s="287"/>
      <c r="L35" s="287"/>
      <c r="M35" s="287"/>
      <c r="N35" s="287"/>
      <c r="O35" s="333"/>
      <c r="P35" s="333"/>
      <c r="Q35" s="333"/>
      <c r="R35" s="333"/>
      <c r="S35" s="350"/>
      <c r="T35" s="350"/>
      <c r="U35" s="334"/>
    </row>
    <row r="36" spans="3:21" ht="28.15" customHeight="1" x14ac:dyDescent="0.15">
      <c r="C36" s="261"/>
      <c r="D36" s="332"/>
      <c r="E36" s="582"/>
      <c r="F36" s="1024" t="str">
        <f>IF(+表紙!F60="","",+表紙!F60)</f>
        <v/>
      </c>
      <c r="G36" s="1025"/>
      <c r="H36" s="1025"/>
      <c r="I36" s="1025"/>
      <c r="J36" s="1025"/>
      <c r="K36" s="1025"/>
      <c r="L36" s="1025"/>
      <c r="M36" s="1025"/>
      <c r="N36" s="1025"/>
      <c r="O36" s="1025"/>
      <c r="P36" s="1025"/>
      <c r="Q36" s="1025"/>
      <c r="R36" s="1025"/>
      <c r="S36" s="1025"/>
      <c r="T36" s="1025"/>
      <c r="U36" s="1026"/>
    </row>
    <row r="37" spans="3:21" ht="18" customHeight="1" x14ac:dyDescent="0.15">
      <c r="C37" s="604"/>
      <c r="D37" s="584" t="s">
        <v>62</v>
      </c>
      <c r="E37" s="586" t="s">
        <v>63</v>
      </c>
      <c r="F37" s="1029">
        <f>IF(+表紙!F61="","",+表紙!F61)</f>
        <v>398</v>
      </c>
      <c r="G37" s="1030"/>
      <c r="H37" s="1030"/>
      <c r="I37" s="1030"/>
      <c r="J37" s="1030"/>
      <c r="K37" s="1030"/>
      <c r="L37" s="1030"/>
      <c r="M37" s="1030"/>
      <c r="N37" s="1030"/>
      <c r="O37" s="1030"/>
      <c r="P37" s="1030"/>
      <c r="Q37" s="1030"/>
      <c r="R37" s="1030"/>
      <c r="S37" s="1030"/>
      <c r="T37" s="1030"/>
      <c r="U37" s="1031"/>
    </row>
    <row r="38" spans="3:21" ht="13.9" customHeight="1" x14ac:dyDescent="0.15">
      <c r="C38" s="604"/>
      <c r="D38" s="539"/>
      <c r="E38" s="431"/>
      <c r="F38" s="1007"/>
      <c r="G38" s="1008"/>
      <c r="H38" s="1008"/>
      <c r="I38" s="1008"/>
      <c r="J38" s="1008"/>
      <c r="K38" s="1008"/>
      <c r="L38" s="1008"/>
      <c r="M38" s="1008"/>
      <c r="N38" s="1008"/>
      <c r="O38" s="1008"/>
      <c r="P38" s="1008"/>
      <c r="Q38" s="1008"/>
      <c r="R38" s="1008"/>
      <c r="S38" s="1008"/>
      <c r="T38" s="1008"/>
      <c r="U38" s="1009"/>
    </row>
    <row r="39" spans="3:21" ht="13.9" customHeight="1" x14ac:dyDescent="0.15">
      <c r="C39" s="604"/>
      <c r="D39" s="547" t="s">
        <v>64</v>
      </c>
      <c r="E39" s="788" t="s">
        <v>65</v>
      </c>
      <c r="F39" s="1010"/>
      <c r="G39" s="1011"/>
      <c r="H39" s="1011"/>
      <c r="I39" s="1011"/>
      <c r="J39" s="1011"/>
      <c r="K39" s="1011"/>
      <c r="L39" s="1011"/>
      <c r="M39" s="1011"/>
      <c r="N39" s="1011"/>
      <c r="O39" s="1011"/>
      <c r="P39" s="1011"/>
      <c r="Q39" s="1011"/>
      <c r="R39" s="1011"/>
      <c r="S39" s="1011"/>
      <c r="T39" s="1011"/>
      <c r="U39" s="1012"/>
    </row>
    <row r="40" spans="3:21" ht="13.9" customHeight="1" x14ac:dyDescent="0.15">
      <c r="C40" s="604"/>
      <c r="D40" s="547"/>
      <c r="E40" s="789"/>
      <c r="F40" s="1010"/>
      <c r="G40" s="1011"/>
      <c r="H40" s="1011"/>
      <c r="I40" s="1011"/>
      <c r="J40" s="1011"/>
      <c r="K40" s="1011"/>
      <c r="L40" s="1011"/>
      <c r="M40" s="1011"/>
      <c r="N40" s="1011"/>
      <c r="O40" s="1011"/>
      <c r="P40" s="1011"/>
      <c r="Q40" s="1011"/>
      <c r="R40" s="1011"/>
      <c r="S40" s="1011"/>
      <c r="T40" s="1011"/>
      <c r="U40" s="1012"/>
    </row>
    <row r="41" spans="3:21" ht="13.9" customHeight="1" x14ac:dyDescent="0.15">
      <c r="C41" s="604"/>
      <c r="D41" s="547"/>
      <c r="E41" s="789"/>
      <c r="F41" s="1010"/>
      <c r="G41" s="1011"/>
      <c r="H41" s="1011"/>
      <c r="I41" s="1011"/>
      <c r="J41" s="1011"/>
      <c r="K41" s="1011"/>
      <c r="L41" s="1011"/>
      <c r="M41" s="1011"/>
      <c r="N41" s="1011"/>
      <c r="O41" s="1011"/>
      <c r="P41" s="1011"/>
      <c r="Q41" s="1011"/>
      <c r="R41" s="1011"/>
      <c r="S41" s="1011"/>
      <c r="T41" s="1011"/>
      <c r="U41" s="1012"/>
    </row>
    <row r="42" spans="3:21" ht="13.9" customHeight="1" x14ac:dyDescent="0.15">
      <c r="C42" s="604"/>
      <c r="D42" s="547"/>
      <c r="E42" s="789"/>
      <c r="F42" s="1010"/>
      <c r="G42" s="1011"/>
      <c r="H42" s="1011"/>
      <c r="I42" s="1011"/>
      <c r="J42" s="1011"/>
      <c r="K42" s="1011"/>
      <c r="L42" s="1011"/>
      <c r="M42" s="1011"/>
      <c r="N42" s="1011"/>
      <c r="O42" s="1011"/>
      <c r="P42" s="1011"/>
      <c r="Q42" s="1011"/>
      <c r="R42" s="1011"/>
      <c r="S42" s="1011"/>
      <c r="T42" s="1011"/>
      <c r="U42" s="1012"/>
    </row>
    <row r="43" spans="3:21" ht="13.9" customHeight="1" x14ac:dyDescent="0.15">
      <c r="C43" s="604"/>
      <c r="D43" s="790" t="s">
        <v>66</v>
      </c>
      <c r="E43" s="791"/>
      <c r="F43" s="1010"/>
      <c r="G43" s="1011"/>
      <c r="H43" s="1011"/>
      <c r="I43" s="1011"/>
      <c r="J43" s="1011"/>
      <c r="K43" s="1011"/>
      <c r="L43" s="1011"/>
      <c r="M43" s="1011"/>
      <c r="N43" s="1011"/>
      <c r="O43" s="1011"/>
      <c r="P43" s="1011"/>
      <c r="Q43" s="1011"/>
      <c r="R43" s="1011"/>
      <c r="S43" s="1011"/>
      <c r="T43" s="1011"/>
      <c r="U43" s="1012"/>
    </row>
    <row r="44" spans="3:21" ht="13.9" customHeight="1" x14ac:dyDescent="0.15">
      <c r="C44" s="604"/>
      <c r="D44" s="792"/>
      <c r="E44" s="791"/>
      <c r="F44" s="1010"/>
      <c r="G44" s="1011"/>
      <c r="H44" s="1011"/>
      <c r="I44" s="1011"/>
      <c r="J44" s="1011"/>
      <c r="K44" s="1011"/>
      <c r="L44" s="1011"/>
      <c r="M44" s="1011"/>
      <c r="N44" s="1011"/>
      <c r="O44" s="1011"/>
      <c r="P44" s="1011"/>
      <c r="Q44" s="1011"/>
      <c r="R44" s="1011"/>
      <c r="S44" s="1011"/>
      <c r="T44" s="1011"/>
      <c r="U44" s="1012"/>
    </row>
    <row r="45" spans="3:21" ht="13.9" customHeight="1" x14ac:dyDescent="0.15">
      <c r="C45" s="604"/>
      <c r="D45" s="792"/>
      <c r="E45" s="791"/>
      <c r="F45" s="1010"/>
      <c r="G45" s="1011"/>
      <c r="H45" s="1011"/>
      <c r="I45" s="1011"/>
      <c r="J45" s="1011"/>
      <c r="K45" s="1011"/>
      <c r="L45" s="1011"/>
      <c r="M45" s="1011"/>
      <c r="N45" s="1011"/>
      <c r="O45" s="1011"/>
      <c r="P45" s="1011"/>
      <c r="Q45" s="1011"/>
      <c r="R45" s="1011"/>
      <c r="S45" s="1011"/>
      <c r="T45" s="1011"/>
      <c r="U45" s="1012"/>
    </row>
    <row r="46" spans="3:21" ht="13.9" customHeight="1" x14ac:dyDescent="0.15">
      <c r="C46" s="604"/>
      <c r="D46" s="792"/>
      <c r="E46" s="791"/>
      <c r="F46" s="1010"/>
      <c r="G46" s="1011"/>
      <c r="H46" s="1011"/>
      <c r="I46" s="1011"/>
      <c r="J46" s="1011"/>
      <c r="K46" s="1011"/>
      <c r="L46" s="1011"/>
      <c r="M46" s="1011"/>
      <c r="N46" s="1011"/>
      <c r="O46" s="1011"/>
      <c r="P46" s="1011"/>
      <c r="Q46" s="1011"/>
      <c r="R46" s="1011"/>
      <c r="S46" s="1011"/>
      <c r="T46" s="1011"/>
      <c r="U46" s="1012"/>
    </row>
    <row r="47" spans="3:21" ht="13.9" customHeight="1" x14ac:dyDescent="0.15">
      <c r="C47" s="604"/>
      <c r="D47" s="792"/>
      <c r="E47" s="791"/>
      <c r="F47" s="1010"/>
      <c r="G47" s="1011"/>
      <c r="H47" s="1011"/>
      <c r="I47" s="1011"/>
      <c r="J47" s="1011"/>
      <c r="K47" s="1011"/>
      <c r="L47" s="1011"/>
      <c r="M47" s="1011"/>
      <c r="N47" s="1011"/>
      <c r="O47" s="1011"/>
      <c r="P47" s="1011"/>
      <c r="Q47" s="1011"/>
      <c r="R47" s="1011"/>
      <c r="S47" s="1011"/>
      <c r="T47" s="1011"/>
      <c r="U47" s="1012"/>
    </row>
    <row r="48" spans="3:21" ht="13.9" customHeight="1" x14ac:dyDescent="0.15">
      <c r="C48" s="605"/>
      <c r="D48" s="548"/>
      <c r="E48" s="432"/>
      <c r="F48" s="1013"/>
      <c r="G48" s="1014"/>
      <c r="H48" s="1014"/>
      <c r="I48" s="1014"/>
      <c r="J48" s="1014"/>
      <c r="K48" s="1014"/>
      <c r="L48" s="1014"/>
      <c r="M48" s="1014"/>
      <c r="N48" s="1014"/>
      <c r="O48" s="1014"/>
      <c r="P48" s="1014"/>
      <c r="Q48" s="1014"/>
      <c r="R48" s="1014"/>
      <c r="S48" s="1014"/>
      <c r="T48" s="1014"/>
      <c r="U48" s="1015"/>
    </row>
    <row r="49" spans="3:21" ht="13.9" customHeight="1" x14ac:dyDescent="0.15">
      <c r="C49" s="606"/>
      <c r="D49" s="581"/>
      <c r="E49" s="402"/>
      <c r="F49" s="574"/>
      <c r="G49" s="574"/>
      <c r="H49" s="574"/>
      <c r="I49" s="574"/>
      <c r="J49" s="574"/>
      <c r="K49" s="574"/>
      <c r="L49" s="574"/>
      <c r="M49" s="574"/>
      <c r="N49" s="574"/>
      <c r="O49" s="574"/>
      <c r="P49" s="574"/>
      <c r="Q49" s="574"/>
      <c r="R49" s="574"/>
      <c r="S49" s="574"/>
      <c r="T49" s="574"/>
      <c r="U49" s="574"/>
    </row>
    <row r="50" spans="3:21" ht="13.15" customHeight="1" x14ac:dyDescent="0.15">
      <c r="C50" s="966" t="s">
        <v>67</v>
      </c>
      <c r="D50" s="966"/>
      <c r="E50" s="966"/>
      <c r="F50" s="966"/>
      <c r="G50" s="966"/>
      <c r="H50" s="966"/>
      <c r="I50" s="966"/>
      <c r="J50" s="966"/>
      <c r="K50" s="966"/>
      <c r="L50" s="966"/>
      <c r="M50" s="966"/>
      <c r="N50" s="966"/>
      <c r="O50" s="966"/>
      <c r="P50" s="966"/>
      <c r="Q50" s="966"/>
      <c r="R50" s="966"/>
      <c r="S50" s="966"/>
      <c r="T50" s="966"/>
      <c r="U50" s="966"/>
    </row>
    <row r="51" spans="3:21" ht="15" customHeight="1" x14ac:dyDescent="0.15">
      <c r="C51" s="254" t="s">
        <v>68</v>
      </c>
      <c r="D51" s="584"/>
      <c r="E51" s="255"/>
      <c r="F51" s="264"/>
      <c r="G51" s="264"/>
      <c r="H51" s="264"/>
      <c r="I51" s="265"/>
      <c r="J51" s="265"/>
      <c r="K51" s="265"/>
      <c r="L51" s="266"/>
      <c r="M51" s="266"/>
      <c r="N51" s="266"/>
      <c r="O51" s="260"/>
      <c r="P51" s="260"/>
      <c r="Q51" s="260"/>
      <c r="R51" s="260"/>
      <c r="S51" s="265"/>
      <c r="T51" s="265"/>
      <c r="U51" s="267"/>
    </row>
    <row r="52" spans="3:21" ht="15" customHeight="1" x14ac:dyDescent="0.15">
      <c r="C52" s="268"/>
      <c r="D52" s="269" t="s">
        <v>69</v>
      </c>
      <c r="E52" s="270"/>
      <c r="F52" s="271"/>
      <c r="G52" s="271"/>
      <c r="H52" s="271"/>
      <c r="I52" s="192"/>
      <c r="J52" s="192"/>
      <c r="K52" s="192"/>
      <c r="L52" s="272"/>
      <c r="M52" s="272"/>
      <c r="N52" s="272"/>
      <c r="O52" s="273"/>
      <c r="P52" s="273"/>
      <c r="Q52" s="273"/>
      <c r="R52" s="273"/>
      <c r="S52" s="192"/>
      <c r="T52" s="346"/>
      <c r="U52" s="352"/>
    </row>
    <row r="53" spans="3:21" ht="13.9" customHeight="1" x14ac:dyDescent="0.15">
      <c r="C53" s="261"/>
      <c r="D53" s="1016"/>
      <c r="E53" s="1017"/>
      <c r="F53" s="1017"/>
      <c r="G53" s="1017"/>
      <c r="H53" s="1017"/>
      <c r="I53" s="1017"/>
      <c r="J53" s="1017"/>
      <c r="K53" s="1017"/>
      <c r="L53" s="1017"/>
      <c r="M53" s="1017"/>
      <c r="N53" s="1017"/>
      <c r="O53" s="1017"/>
      <c r="P53" s="1017"/>
      <c r="Q53" s="1017"/>
      <c r="R53" s="1017"/>
      <c r="S53" s="1017"/>
      <c r="T53" s="1017"/>
      <c r="U53" s="1018"/>
    </row>
    <row r="54" spans="3:21" ht="13.9" customHeight="1" x14ac:dyDescent="0.15">
      <c r="C54" s="261"/>
      <c r="D54" s="1016"/>
      <c r="E54" s="1017"/>
      <c r="F54" s="1017"/>
      <c r="G54" s="1017"/>
      <c r="H54" s="1017"/>
      <c r="I54" s="1017"/>
      <c r="J54" s="1017"/>
      <c r="K54" s="1017"/>
      <c r="L54" s="1017"/>
      <c r="M54" s="1017"/>
      <c r="N54" s="1017"/>
      <c r="O54" s="1017"/>
      <c r="P54" s="1017"/>
      <c r="Q54" s="1017"/>
      <c r="R54" s="1017"/>
      <c r="S54" s="1017"/>
      <c r="T54" s="1017"/>
      <c r="U54" s="1018"/>
    </row>
    <row r="55" spans="3:21" ht="13.9" customHeight="1" x14ac:dyDescent="0.15">
      <c r="C55" s="261"/>
      <c r="D55" s="1016"/>
      <c r="E55" s="1017"/>
      <c r="F55" s="1017"/>
      <c r="G55" s="1017"/>
      <c r="H55" s="1017"/>
      <c r="I55" s="1017"/>
      <c r="J55" s="1017"/>
      <c r="K55" s="1017"/>
      <c r="L55" s="1017"/>
      <c r="M55" s="1017"/>
      <c r="N55" s="1017"/>
      <c r="O55" s="1017"/>
      <c r="P55" s="1017"/>
      <c r="Q55" s="1017"/>
      <c r="R55" s="1017"/>
      <c r="S55" s="1017"/>
      <c r="T55" s="1017"/>
      <c r="U55" s="1018"/>
    </row>
    <row r="56" spans="3:21" ht="13.9" customHeight="1" x14ac:dyDescent="0.15">
      <c r="C56" s="261"/>
      <c r="D56" s="1016"/>
      <c r="E56" s="1017"/>
      <c r="F56" s="1017"/>
      <c r="G56" s="1017"/>
      <c r="H56" s="1017"/>
      <c r="I56" s="1017"/>
      <c r="J56" s="1017"/>
      <c r="K56" s="1017"/>
      <c r="L56" s="1017"/>
      <c r="M56" s="1017"/>
      <c r="N56" s="1017"/>
      <c r="O56" s="1017"/>
      <c r="P56" s="1017"/>
      <c r="Q56" s="1017"/>
      <c r="R56" s="1017"/>
      <c r="S56" s="1017"/>
      <c r="T56" s="1017"/>
      <c r="U56" s="1018"/>
    </row>
    <row r="57" spans="3:21" ht="13.9" customHeight="1" x14ac:dyDescent="0.15">
      <c r="C57" s="261"/>
      <c r="D57" s="1016"/>
      <c r="E57" s="1017"/>
      <c r="F57" s="1017"/>
      <c r="G57" s="1017"/>
      <c r="H57" s="1017"/>
      <c r="I57" s="1017"/>
      <c r="J57" s="1017"/>
      <c r="K57" s="1017"/>
      <c r="L57" s="1017"/>
      <c r="M57" s="1017"/>
      <c r="N57" s="1017"/>
      <c r="O57" s="1017"/>
      <c r="P57" s="1017"/>
      <c r="Q57" s="1017"/>
      <c r="R57" s="1017"/>
      <c r="S57" s="1017"/>
      <c r="T57" s="1017"/>
      <c r="U57" s="1018"/>
    </row>
    <row r="58" spans="3:21" ht="13.9" customHeight="1" x14ac:dyDescent="0.15">
      <c r="C58" s="261"/>
      <c r="D58" s="1016"/>
      <c r="E58" s="1017"/>
      <c r="F58" s="1017"/>
      <c r="G58" s="1017"/>
      <c r="H58" s="1017"/>
      <c r="I58" s="1017"/>
      <c r="J58" s="1017"/>
      <c r="K58" s="1017"/>
      <c r="L58" s="1017"/>
      <c r="M58" s="1017"/>
      <c r="N58" s="1017"/>
      <c r="O58" s="1017"/>
      <c r="P58" s="1017"/>
      <c r="Q58" s="1017"/>
      <c r="R58" s="1017"/>
      <c r="S58" s="1017"/>
      <c r="T58" s="1017"/>
      <c r="U58" s="1018"/>
    </row>
    <row r="59" spans="3:21" ht="13.9" customHeight="1" x14ac:dyDescent="0.15">
      <c r="C59" s="261"/>
      <c r="D59" s="1016"/>
      <c r="E59" s="1017"/>
      <c r="F59" s="1017"/>
      <c r="G59" s="1017"/>
      <c r="H59" s="1017"/>
      <c r="I59" s="1017"/>
      <c r="J59" s="1017"/>
      <c r="K59" s="1017"/>
      <c r="L59" s="1017"/>
      <c r="M59" s="1017"/>
      <c r="N59" s="1017"/>
      <c r="O59" s="1017"/>
      <c r="P59" s="1017"/>
      <c r="Q59" s="1017"/>
      <c r="R59" s="1017"/>
      <c r="S59" s="1017"/>
      <c r="T59" s="1017"/>
      <c r="U59" s="1018"/>
    </row>
    <row r="60" spans="3:21" ht="13.9" customHeight="1" x14ac:dyDescent="0.15">
      <c r="C60" s="261"/>
      <c r="D60" s="1016"/>
      <c r="E60" s="1017"/>
      <c r="F60" s="1017"/>
      <c r="G60" s="1017"/>
      <c r="H60" s="1017"/>
      <c r="I60" s="1017"/>
      <c r="J60" s="1017"/>
      <c r="K60" s="1017"/>
      <c r="L60" s="1017"/>
      <c r="M60" s="1017"/>
      <c r="N60" s="1017"/>
      <c r="O60" s="1017"/>
      <c r="P60" s="1017"/>
      <c r="Q60" s="1017"/>
      <c r="R60" s="1017"/>
      <c r="S60" s="1017"/>
      <c r="T60" s="1017"/>
      <c r="U60" s="1018"/>
    </row>
    <row r="61" spans="3:21" ht="13.9" customHeight="1" x14ac:dyDescent="0.15">
      <c r="C61" s="261"/>
      <c r="D61" s="1016"/>
      <c r="E61" s="1017"/>
      <c r="F61" s="1017"/>
      <c r="G61" s="1017"/>
      <c r="H61" s="1017"/>
      <c r="I61" s="1017"/>
      <c r="J61" s="1017"/>
      <c r="K61" s="1017"/>
      <c r="L61" s="1017"/>
      <c r="M61" s="1017"/>
      <c r="N61" s="1017"/>
      <c r="O61" s="1017"/>
      <c r="P61" s="1017"/>
      <c r="Q61" s="1017"/>
      <c r="R61" s="1017"/>
      <c r="S61" s="1017"/>
      <c r="T61" s="1017"/>
      <c r="U61" s="1018"/>
    </row>
    <row r="62" spans="3:21" ht="13.9" customHeight="1" x14ac:dyDescent="0.15">
      <c r="C62" s="605"/>
      <c r="D62" s="1019"/>
      <c r="E62" s="1020"/>
      <c r="F62" s="1020"/>
      <c r="G62" s="1020"/>
      <c r="H62" s="1020"/>
      <c r="I62" s="1020"/>
      <c r="J62" s="1020"/>
      <c r="K62" s="1020"/>
      <c r="L62" s="1020"/>
      <c r="M62" s="1020"/>
      <c r="N62" s="1020"/>
      <c r="O62" s="1020"/>
      <c r="P62" s="1020"/>
      <c r="Q62" s="1020"/>
      <c r="R62" s="1020"/>
      <c r="S62" s="1020"/>
      <c r="T62" s="1020"/>
      <c r="U62" s="1021"/>
    </row>
    <row r="63" spans="3:21" ht="15" customHeight="1" x14ac:dyDescent="0.15">
      <c r="C63" s="254" t="s">
        <v>70</v>
      </c>
      <c r="D63" s="584"/>
      <c r="E63" s="255"/>
      <c r="F63" s="264"/>
      <c r="G63" s="264"/>
      <c r="H63" s="264"/>
      <c r="I63" s="265"/>
      <c r="J63" s="265"/>
      <c r="K63" s="265"/>
      <c r="L63" s="266"/>
      <c r="M63" s="266"/>
      <c r="N63" s="266"/>
      <c r="O63" s="260"/>
      <c r="P63" s="260"/>
      <c r="Q63" s="260"/>
      <c r="R63" s="260"/>
      <c r="S63" s="265"/>
      <c r="T63" s="265"/>
      <c r="U63" s="267"/>
    </row>
    <row r="64" spans="3:21" ht="15" customHeight="1" x14ac:dyDescent="0.15">
      <c r="C64" s="1022"/>
      <c r="D64" s="1039" t="s">
        <v>45</v>
      </c>
      <c r="E64" s="1042" t="s">
        <v>71</v>
      </c>
      <c r="F64" s="260" t="s">
        <v>72</v>
      </c>
      <c r="G64" s="275"/>
      <c r="H64" s="275"/>
      <c r="I64" s="265"/>
      <c r="J64" s="265"/>
      <c r="K64" s="265"/>
      <c r="L64" s="266"/>
      <c r="M64" s="266"/>
      <c r="N64" s="266"/>
      <c r="O64" s="260"/>
      <c r="P64" s="260"/>
      <c r="Q64" s="260"/>
      <c r="R64" s="260"/>
      <c r="S64" s="265"/>
      <c r="T64" s="356"/>
      <c r="U64" s="357"/>
    </row>
    <row r="65" spans="1:24" ht="15" customHeight="1" x14ac:dyDescent="0.15">
      <c r="A65" s="48">
        <v>5</v>
      </c>
      <c r="C65" s="1023"/>
      <c r="D65" s="1040"/>
      <c r="E65" s="1043"/>
      <c r="F65" s="269" t="s">
        <v>73</v>
      </c>
      <c r="G65" s="574"/>
      <c r="H65" s="574"/>
      <c r="I65" s="574"/>
      <c r="J65" s="574"/>
      <c r="K65" s="1038">
        <f>+表紙!K89</f>
        <v>8</v>
      </c>
      <c r="L65" s="1038"/>
      <c r="M65" s="1038"/>
      <c r="N65" s="192" t="s">
        <v>74</v>
      </c>
      <c r="O65" s="192"/>
      <c r="P65" s="6"/>
      <c r="Q65" s="1032" t="s">
        <v>75</v>
      </c>
      <c r="R65" s="1032"/>
      <c r="S65" s="1032"/>
      <c r="T65" s="1032"/>
      <c r="U65" s="1033"/>
      <c r="V65" s="572"/>
      <c r="W65" s="572"/>
      <c r="X65" s="48"/>
    </row>
    <row r="66" spans="1:24" ht="18" customHeight="1" x14ac:dyDescent="0.15">
      <c r="A66" s="48">
        <v>6</v>
      </c>
      <c r="C66" s="1023"/>
      <c r="D66" s="1040"/>
      <c r="E66" s="1043"/>
      <c r="F66" s="258" t="s">
        <v>76</v>
      </c>
      <c r="G66" s="276"/>
      <c r="H66" s="276"/>
      <c r="I66" s="276"/>
      <c r="J66" s="276"/>
      <c r="K66" s="1036">
        <f>+表紙!K90</f>
        <v>7978.7999999999993</v>
      </c>
      <c r="L66" s="1036"/>
      <c r="M66" s="1036"/>
      <c r="N66" s="1036"/>
      <c r="O66" s="1036"/>
      <c r="P66" s="276" t="s">
        <v>77</v>
      </c>
      <c r="Q66" s="1034"/>
      <c r="R66" s="1034"/>
      <c r="S66" s="1034"/>
      <c r="T66" s="1034"/>
      <c r="U66" s="1035"/>
      <c r="V66" s="572"/>
      <c r="W66" s="572"/>
      <c r="X66" s="355"/>
    </row>
    <row r="67" spans="1:24" ht="13.9" customHeight="1" x14ac:dyDescent="0.15">
      <c r="C67" s="1023"/>
      <c r="D67" s="1040"/>
      <c r="E67" s="1043"/>
      <c r="F67" s="277"/>
      <c r="G67" s="277"/>
      <c r="H67" s="277"/>
      <c r="I67" s="607"/>
      <c r="J67" s="607"/>
      <c r="K67" s="607"/>
      <c r="L67" s="607"/>
      <c r="M67" s="607"/>
      <c r="N67" s="607"/>
      <c r="O67" s="608"/>
      <c r="P67" s="278"/>
      <c r="Q67" s="278"/>
      <c r="R67" s="278"/>
      <c r="S67" s="327"/>
      <c r="T67" s="327"/>
      <c r="U67" s="279"/>
      <c r="V67" s="280"/>
    </row>
    <row r="68" spans="1:24" ht="18" hidden="1" customHeight="1" x14ac:dyDescent="0.15">
      <c r="C68" s="1023"/>
      <c r="D68" s="1040"/>
      <c r="E68" s="1043"/>
      <c r="F68" s="408"/>
      <c r="G68" s="578"/>
      <c r="H68" s="409"/>
      <c r="I68" s="409"/>
      <c r="J68" s="578"/>
      <c r="K68" s="409"/>
      <c r="L68" s="410"/>
      <c r="M68" s="578"/>
      <c r="N68" s="409"/>
      <c r="O68" s="411"/>
      <c r="P68" s="578"/>
      <c r="Q68" s="409"/>
      <c r="R68" s="411"/>
      <c r="S68" s="1037"/>
      <c r="T68" s="1037"/>
      <c r="U68" s="412"/>
      <c r="V68" s="282"/>
    </row>
    <row r="69" spans="1:24" ht="15" customHeight="1" x14ac:dyDescent="0.15">
      <c r="C69" s="1023"/>
      <c r="D69" s="1040"/>
      <c r="E69" s="1043"/>
      <c r="F69" s="269" t="s">
        <v>78</v>
      </c>
      <c r="G69" s="281"/>
      <c r="H69" s="281"/>
      <c r="I69" s="192"/>
      <c r="J69" s="192"/>
      <c r="K69" s="192"/>
      <c r="L69" s="272"/>
      <c r="M69" s="272"/>
      <c r="N69" s="272"/>
      <c r="O69" s="273"/>
      <c r="P69" s="273"/>
      <c r="Q69" s="273"/>
      <c r="R69" s="273"/>
      <c r="S69" s="192"/>
      <c r="T69" s="192"/>
      <c r="U69" s="274"/>
      <c r="V69" s="289"/>
    </row>
    <row r="70" spans="1:24" ht="13.9" customHeight="1" x14ac:dyDescent="0.15">
      <c r="C70" s="1023"/>
      <c r="D70" s="1040"/>
      <c r="E70" s="1043"/>
      <c r="F70" s="967" t="str">
        <f>IF(COUNTA(表紙!F94)=1,+表紙!F94,"")</f>
        <v>・基礎鉄筋を工場生産（プレ加工）
・躯体構造部材の工場組立化
・外壁材の工場塗装
・内装材のパネル化
・設備部材（給排水配管、電気配線）の工場加工
・什器類のリターナブル梱包化
・内臓部材の搬入数量適正化
・養生材の再利用化</v>
      </c>
      <c r="G70" s="968"/>
      <c r="H70" s="968"/>
      <c r="I70" s="968"/>
      <c r="J70" s="968"/>
      <c r="K70" s="968"/>
      <c r="L70" s="968"/>
      <c r="M70" s="968"/>
      <c r="N70" s="968"/>
      <c r="O70" s="968"/>
      <c r="P70" s="968"/>
      <c r="Q70" s="968"/>
      <c r="R70" s="968"/>
      <c r="S70" s="968"/>
      <c r="T70" s="968"/>
      <c r="U70" s="969"/>
      <c r="V70" s="282"/>
    </row>
    <row r="71" spans="1:24" ht="13.9" customHeight="1" x14ac:dyDescent="0.15">
      <c r="C71" s="609"/>
      <c r="D71" s="1040"/>
      <c r="E71" s="1043"/>
      <c r="F71" s="967"/>
      <c r="G71" s="968"/>
      <c r="H71" s="968"/>
      <c r="I71" s="968"/>
      <c r="J71" s="968"/>
      <c r="K71" s="968"/>
      <c r="L71" s="968"/>
      <c r="M71" s="968"/>
      <c r="N71" s="968"/>
      <c r="O71" s="968"/>
      <c r="P71" s="968"/>
      <c r="Q71" s="968"/>
      <c r="R71" s="968"/>
      <c r="S71" s="968"/>
      <c r="T71" s="968"/>
      <c r="U71" s="969"/>
      <c r="V71" s="282"/>
    </row>
    <row r="72" spans="1:24" ht="13.9" customHeight="1" x14ac:dyDescent="0.15">
      <c r="C72" s="609"/>
      <c r="D72" s="1040"/>
      <c r="E72" s="1043"/>
      <c r="F72" s="967"/>
      <c r="G72" s="968"/>
      <c r="H72" s="968"/>
      <c r="I72" s="968"/>
      <c r="J72" s="968"/>
      <c r="K72" s="968"/>
      <c r="L72" s="968"/>
      <c r="M72" s="968"/>
      <c r="N72" s="968"/>
      <c r="O72" s="968"/>
      <c r="P72" s="968"/>
      <c r="Q72" s="968"/>
      <c r="R72" s="968"/>
      <c r="S72" s="968"/>
      <c r="T72" s="968"/>
      <c r="U72" s="969"/>
      <c r="V72" s="282"/>
    </row>
    <row r="73" spans="1:24" ht="13.9" customHeight="1" x14ac:dyDescent="0.15">
      <c r="C73" s="609"/>
      <c r="D73" s="1040"/>
      <c r="E73" s="1043"/>
      <c r="F73" s="967"/>
      <c r="G73" s="968"/>
      <c r="H73" s="968"/>
      <c r="I73" s="968"/>
      <c r="J73" s="968"/>
      <c r="K73" s="968"/>
      <c r="L73" s="968"/>
      <c r="M73" s="968"/>
      <c r="N73" s="968"/>
      <c r="O73" s="968"/>
      <c r="P73" s="968"/>
      <c r="Q73" s="968"/>
      <c r="R73" s="968"/>
      <c r="S73" s="968"/>
      <c r="T73" s="968"/>
      <c r="U73" s="969"/>
      <c r="V73" s="282"/>
    </row>
    <row r="74" spans="1:24" ht="13.9" customHeight="1" x14ac:dyDescent="0.15">
      <c r="C74" s="609"/>
      <c r="D74" s="1040"/>
      <c r="E74" s="1043"/>
      <c r="F74" s="967"/>
      <c r="G74" s="968"/>
      <c r="H74" s="968"/>
      <c r="I74" s="968"/>
      <c r="J74" s="968"/>
      <c r="K74" s="968"/>
      <c r="L74" s="968"/>
      <c r="M74" s="968"/>
      <c r="N74" s="968"/>
      <c r="O74" s="968"/>
      <c r="P74" s="968"/>
      <c r="Q74" s="968"/>
      <c r="R74" s="968"/>
      <c r="S74" s="968"/>
      <c r="T74" s="968"/>
      <c r="U74" s="969"/>
      <c r="V74" s="282"/>
    </row>
    <row r="75" spans="1:24" ht="13.5" customHeight="1" x14ac:dyDescent="0.15">
      <c r="C75" s="609"/>
      <c r="D75" s="1040"/>
      <c r="E75" s="1043"/>
      <c r="F75" s="967"/>
      <c r="G75" s="968"/>
      <c r="H75" s="968"/>
      <c r="I75" s="968"/>
      <c r="J75" s="968"/>
      <c r="K75" s="968"/>
      <c r="L75" s="968"/>
      <c r="M75" s="968"/>
      <c r="N75" s="968"/>
      <c r="O75" s="968"/>
      <c r="P75" s="968"/>
      <c r="Q75" s="968"/>
      <c r="R75" s="968"/>
      <c r="S75" s="968"/>
      <c r="T75" s="968"/>
      <c r="U75" s="969"/>
      <c r="V75" s="282"/>
    </row>
    <row r="76" spans="1:24" ht="13.9" customHeight="1" x14ac:dyDescent="0.15">
      <c r="C76" s="609"/>
      <c r="D76" s="1040"/>
      <c r="E76" s="1043"/>
      <c r="F76" s="967"/>
      <c r="G76" s="968"/>
      <c r="H76" s="968"/>
      <c r="I76" s="968"/>
      <c r="J76" s="968"/>
      <c r="K76" s="968"/>
      <c r="L76" s="968"/>
      <c r="M76" s="968"/>
      <c r="N76" s="968"/>
      <c r="O76" s="968"/>
      <c r="P76" s="968"/>
      <c r="Q76" s="968"/>
      <c r="R76" s="968"/>
      <c r="S76" s="968"/>
      <c r="T76" s="968"/>
      <c r="U76" s="969"/>
      <c r="V76" s="282"/>
    </row>
    <row r="77" spans="1:24" ht="13.9" customHeight="1" x14ac:dyDescent="0.15">
      <c r="C77" s="609"/>
      <c r="D77" s="1040"/>
      <c r="E77" s="1043"/>
      <c r="F77" s="967"/>
      <c r="G77" s="968"/>
      <c r="H77" s="968"/>
      <c r="I77" s="968"/>
      <c r="J77" s="968"/>
      <c r="K77" s="968"/>
      <c r="L77" s="968"/>
      <c r="M77" s="968"/>
      <c r="N77" s="968"/>
      <c r="O77" s="968"/>
      <c r="P77" s="968"/>
      <c r="Q77" s="968"/>
      <c r="R77" s="968"/>
      <c r="S77" s="968"/>
      <c r="T77" s="968"/>
      <c r="U77" s="969"/>
      <c r="V77" s="282"/>
    </row>
    <row r="78" spans="1:24" ht="13.9" customHeight="1" x14ac:dyDescent="0.15">
      <c r="C78" s="609"/>
      <c r="D78" s="1041"/>
      <c r="E78" s="1026"/>
      <c r="F78" s="970"/>
      <c r="G78" s="971"/>
      <c r="H78" s="971"/>
      <c r="I78" s="971"/>
      <c r="J78" s="971"/>
      <c r="K78" s="971"/>
      <c r="L78" s="971"/>
      <c r="M78" s="971"/>
      <c r="N78" s="971"/>
      <c r="O78" s="971"/>
      <c r="P78" s="971"/>
      <c r="Q78" s="971"/>
      <c r="R78" s="971"/>
      <c r="S78" s="971"/>
      <c r="T78" s="971"/>
      <c r="U78" s="972"/>
      <c r="V78" s="282"/>
    </row>
    <row r="79" spans="1:24" ht="15" customHeight="1" x14ac:dyDescent="0.15">
      <c r="C79" s="1027"/>
      <c r="D79" s="991" t="s">
        <v>48</v>
      </c>
      <c r="E79" s="976" t="s">
        <v>79</v>
      </c>
      <c r="F79" s="359" t="s">
        <v>80</v>
      </c>
      <c r="G79" s="275"/>
      <c r="H79" s="275"/>
      <c r="I79" s="265"/>
      <c r="J79" s="265"/>
      <c r="K79" s="265"/>
      <c r="L79" s="266"/>
      <c r="M79" s="266"/>
      <c r="N79" s="266"/>
      <c r="O79" s="260"/>
      <c r="P79" s="260"/>
      <c r="Q79" s="260"/>
      <c r="R79" s="260"/>
      <c r="S79" s="265"/>
      <c r="T79" s="346"/>
      <c r="U79" s="267"/>
      <c r="V79" s="282"/>
    </row>
    <row r="80" spans="1:24" ht="15" customHeight="1" x14ac:dyDescent="0.15">
      <c r="A80" s="48">
        <v>7</v>
      </c>
      <c r="C80" s="1028"/>
      <c r="D80" s="992"/>
      <c r="E80" s="977"/>
      <c r="F80" s="269" t="s">
        <v>73</v>
      </c>
      <c r="G80" s="273"/>
      <c r="H80" s="273"/>
      <c r="I80" s="273"/>
      <c r="J80" s="273"/>
      <c r="K80" s="1038">
        <f>+表紙!K104</f>
        <v>8</v>
      </c>
      <c r="L80" s="1038"/>
      <c r="M80" s="1038"/>
      <c r="N80" s="192" t="s">
        <v>74</v>
      </c>
      <c r="O80" s="192"/>
      <c r="P80" s="6"/>
      <c r="Q80" s="1032" t="s">
        <v>81</v>
      </c>
      <c r="R80" s="1032"/>
      <c r="S80" s="1032"/>
      <c r="T80" s="1032"/>
      <c r="U80" s="1033"/>
      <c r="V80" s="572"/>
      <c r="W80" s="572"/>
      <c r="X80" s="358"/>
    </row>
    <row r="81" spans="1:24" ht="18" customHeight="1" x14ac:dyDescent="0.15">
      <c r="A81" s="48">
        <v>8</v>
      </c>
      <c r="C81" s="1028"/>
      <c r="D81" s="992"/>
      <c r="E81" s="977"/>
      <c r="F81" s="258" t="s">
        <v>76</v>
      </c>
      <c r="G81" s="276"/>
      <c r="H81" s="276"/>
      <c r="I81" s="276"/>
      <c r="J81" s="276"/>
      <c r="K81" s="1036">
        <f>+表紙!K105</f>
        <v>7580.7</v>
      </c>
      <c r="L81" s="1036"/>
      <c r="M81" s="1036"/>
      <c r="N81" s="1036"/>
      <c r="O81" s="1036"/>
      <c r="P81" s="608" t="s">
        <v>77</v>
      </c>
      <c r="Q81" s="1034"/>
      <c r="R81" s="1034"/>
      <c r="S81" s="1034"/>
      <c r="T81" s="1034"/>
      <c r="U81" s="1035"/>
      <c r="V81" s="572"/>
      <c r="W81" s="572"/>
      <c r="X81" s="283"/>
    </row>
    <row r="82" spans="1:24" ht="13.9" customHeight="1" x14ac:dyDescent="0.15">
      <c r="C82" s="1028"/>
      <c r="D82" s="992"/>
      <c r="E82" s="977"/>
      <c r="F82" s="284"/>
      <c r="G82" s="277"/>
      <c r="H82" s="277"/>
      <c r="I82" s="607"/>
      <c r="J82" s="607"/>
      <c r="K82" s="607"/>
      <c r="L82" s="607"/>
      <c r="M82" s="607"/>
      <c r="N82" s="607"/>
      <c r="O82" s="608"/>
      <c r="P82" s="278"/>
      <c r="Q82" s="278"/>
      <c r="R82" s="278"/>
      <c r="S82" s="327"/>
      <c r="T82" s="327"/>
      <c r="U82" s="279"/>
      <c r="V82" s="283"/>
    </row>
    <row r="83" spans="1:24" ht="18" hidden="1" customHeight="1" x14ac:dyDescent="0.15">
      <c r="A83" s="48">
        <v>9</v>
      </c>
      <c r="C83" s="1028"/>
      <c r="D83" s="992"/>
      <c r="E83" s="977"/>
      <c r="F83" s="408"/>
      <c r="G83" s="575"/>
      <c r="H83" s="409"/>
      <c r="I83" s="409"/>
      <c r="J83" s="575"/>
      <c r="K83" s="409"/>
      <c r="L83" s="410"/>
      <c r="M83" s="575"/>
      <c r="N83" s="409"/>
      <c r="O83" s="411"/>
      <c r="P83" s="575"/>
      <c r="Q83" s="409"/>
      <c r="R83" s="411"/>
      <c r="S83" s="1006"/>
      <c r="T83" s="1006"/>
      <c r="U83" s="412"/>
      <c r="V83" s="282"/>
    </row>
    <row r="84" spans="1:24" ht="15" customHeight="1" x14ac:dyDescent="0.15">
      <c r="C84" s="1028"/>
      <c r="D84" s="992"/>
      <c r="E84" s="977"/>
      <c r="F84" s="269" t="s">
        <v>82</v>
      </c>
      <c r="G84" s="281"/>
      <c r="H84" s="281"/>
      <c r="I84" s="192"/>
      <c r="J84" s="192"/>
      <c r="K84" s="192"/>
      <c r="L84" s="272"/>
      <c r="M84" s="272"/>
      <c r="N84" s="272"/>
      <c r="O84" s="273"/>
      <c r="P84" s="273"/>
      <c r="Q84" s="273"/>
      <c r="R84" s="273"/>
      <c r="S84" s="192"/>
      <c r="T84" s="192"/>
      <c r="U84" s="274"/>
      <c r="V84" s="289"/>
    </row>
    <row r="85" spans="1:24" ht="13.9" customHeight="1" x14ac:dyDescent="0.15">
      <c r="C85" s="1028"/>
      <c r="D85" s="992"/>
      <c r="E85" s="977"/>
      <c r="F85" s="967" t="str">
        <f>IF(COUNTA(表紙!F109)=1,+表紙!F109,"")</f>
        <v>・内装部材、梱包材、外壁材の搬入数量適正化
・養生材の再利用化の促進</v>
      </c>
      <c r="G85" s="968"/>
      <c r="H85" s="968"/>
      <c r="I85" s="968"/>
      <c r="J85" s="968"/>
      <c r="K85" s="968"/>
      <c r="L85" s="968"/>
      <c r="M85" s="968"/>
      <c r="N85" s="968"/>
      <c r="O85" s="968"/>
      <c r="P85" s="968"/>
      <c r="Q85" s="968"/>
      <c r="R85" s="968"/>
      <c r="S85" s="968"/>
      <c r="T85" s="968"/>
      <c r="U85" s="969"/>
      <c r="V85" s="289"/>
    </row>
    <row r="86" spans="1:24" ht="13.9" customHeight="1" x14ac:dyDescent="0.15">
      <c r="C86" s="610"/>
      <c r="D86" s="992"/>
      <c r="E86" s="977"/>
      <c r="F86" s="967"/>
      <c r="G86" s="968"/>
      <c r="H86" s="968"/>
      <c r="I86" s="968"/>
      <c r="J86" s="968"/>
      <c r="K86" s="968"/>
      <c r="L86" s="968"/>
      <c r="M86" s="968"/>
      <c r="N86" s="968"/>
      <c r="O86" s="968"/>
      <c r="P86" s="968"/>
      <c r="Q86" s="968"/>
      <c r="R86" s="968"/>
      <c r="S86" s="968"/>
      <c r="T86" s="968"/>
      <c r="U86" s="969"/>
      <c r="V86" s="289"/>
    </row>
    <row r="87" spans="1:24" ht="13.9" customHeight="1" x14ac:dyDescent="0.15">
      <c r="C87" s="610"/>
      <c r="D87" s="992"/>
      <c r="E87" s="977"/>
      <c r="F87" s="967"/>
      <c r="G87" s="968"/>
      <c r="H87" s="968"/>
      <c r="I87" s="968"/>
      <c r="J87" s="968"/>
      <c r="K87" s="968"/>
      <c r="L87" s="968"/>
      <c r="M87" s="968"/>
      <c r="N87" s="968"/>
      <c r="O87" s="968"/>
      <c r="P87" s="968"/>
      <c r="Q87" s="968"/>
      <c r="R87" s="968"/>
      <c r="S87" s="968"/>
      <c r="T87" s="968"/>
      <c r="U87" s="969"/>
      <c r="V87" s="289"/>
    </row>
    <row r="88" spans="1:24" ht="13.9" customHeight="1" x14ac:dyDescent="0.15">
      <c r="C88" s="610"/>
      <c r="D88" s="992"/>
      <c r="E88" s="977"/>
      <c r="F88" s="967"/>
      <c r="G88" s="968"/>
      <c r="H88" s="968"/>
      <c r="I88" s="968"/>
      <c r="J88" s="968"/>
      <c r="K88" s="968"/>
      <c r="L88" s="968"/>
      <c r="M88" s="968"/>
      <c r="N88" s="968"/>
      <c r="O88" s="968"/>
      <c r="P88" s="968"/>
      <c r="Q88" s="968"/>
      <c r="R88" s="968"/>
      <c r="S88" s="968"/>
      <c r="T88" s="968"/>
      <c r="U88" s="969"/>
      <c r="V88" s="289"/>
    </row>
    <row r="89" spans="1:24" ht="13.9" customHeight="1" x14ac:dyDescent="0.15">
      <c r="C89" s="610"/>
      <c r="D89" s="992"/>
      <c r="E89" s="977"/>
      <c r="F89" s="967"/>
      <c r="G89" s="968"/>
      <c r="H89" s="968"/>
      <c r="I89" s="968"/>
      <c r="J89" s="968"/>
      <c r="K89" s="968"/>
      <c r="L89" s="968"/>
      <c r="M89" s="968"/>
      <c r="N89" s="968"/>
      <c r="O89" s="968"/>
      <c r="P89" s="968"/>
      <c r="Q89" s="968"/>
      <c r="R89" s="968"/>
      <c r="S89" s="968"/>
      <c r="T89" s="968"/>
      <c r="U89" s="969"/>
      <c r="V89" s="289"/>
    </row>
    <row r="90" spans="1:24" ht="13.9" customHeight="1" x14ac:dyDescent="0.15">
      <c r="C90" s="610"/>
      <c r="D90" s="992"/>
      <c r="E90" s="977"/>
      <c r="F90" s="967"/>
      <c r="G90" s="968"/>
      <c r="H90" s="968"/>
      <c r="I90" s="968"/>
      <c r="J90" s="968"/>
      <c r="K90" s="968"/>
      <c r="L90" s="968"/>
      <c r="M90" s="968"/>
      <c r="N90" s="968"/>
      <c r="O90" s="968"/>
      <c r="P90" s="968"/>
      <c r="Q90" s="968"/>
      <c r="R90" s="968"/>
      <c r="S90" s="968"/>
      <c r="T90" s="968"/>
      <c r="U90" s="969"/>
      <c r="V90" s="289"/>
    </row>
    <row r="91" spans="1:24" ht="13.9" customHeight="1" x14ac:dyDescent="0.15">
      <c r="C91" s="610"/>
      <c r="D91" s="992"/>
      <c r="E91" s="977"/>
      <c r="F91" s="967"/>
      <c r="G91" s="968"/>
      <c r="H91" s="968"/>
      <c r="I91" s="968"/>
      <c r="J91" s="968"/>
      <c r="K91" s="968"/>
      <c r="L91" s="968"/>
      <c r="M91" s="968"/>
      <c r="N91" s="968"/>
      <c r="O91" s="968"/>
      <c r="P91" s="968"/>
      <c r="Q91" s="968"/>
      <c r="R91" s="968"/>
      <c r="S91" s="968"/>
      <c r="T91" s="968"/>
      <c r="U91" s="969"/>
      <c r="V91" s="289"/>
    </row>
    <row r="92" spans="1:24" ht="13.9" customHeight="1" x14ac:dyDescent="0.15">
      <c r="C92" s="610"/>
      <c r="D92" s="992"/>
      <c r="E92" s="977"/>
      <c r="F92" s="967"/>
      <c r="G92" s="968"/>
      <c r="H92" s="968"/>
      <c r="I92" s="968"/>
      <c r="J92" s="968"/>
      <c r="K92" s="968"/>
      <c r="L92" s="968"/>
      <c r="M92" s="968"/>
      <c r="N92" s="968"/>
      <c r="O92" s="968"/>
      <c r="P92" s="968"/>
      <c r="Q92" s="968"/>
      <c r="R92" s="968"/>
      <c r="S92" s="968"/>
      <c r="T92" s="968"/>
      <c r="U92" s="969"/>
      <c r="V92" s="289"/>
    </row>
    <row r="93" spans="1:24" ht="13.9" customHeight="1" x14ac:dyDescent="0.15">
      <c r="C93" s="611"/>
      <c r="D93" s="993"/>
      <c r="E93" s="994"/>
      <c r="F93" s="970"/>
      <c r="G93" s="971"/>
      <c r="H93" s="971"/>
      <c r="I93" s="971"/>
      <c r="J93" s="971"/>
      <c r="K93" s="971"/>
      <c r="L93" s="971"/>
      <c r="M93" s="971"/>
      <c r="N93" s="971"/>
      <c r="O93" s="971"/>
      <c r="P93" s="971"/>
      <c r="Q93" s="971"/>
      <c r="R93" s="971"/>
      <c r="S93" s="971"/>
      <c r="T93" s="971"/>
      <c r="U93" s="972"/>
      <c r="V93" s="289"/>
    </row>
    <row r="94" spans="1:24" ht="15" customHeight="1" x14ac:dyDescent="0.15">
      <c r="C94" s="254" t="s">
        <v>83</v>
      </c>
      <c r="D94" s="612"/>
      <c r="E94" s="285"/>
      <c r="F94" s="286"/>
      <c r="G94" s="286"/>
      <c r="H94" s="286"/>
      <c r="I94" s="515"/>
      <c r="J94" s="515"/>
      <c r="K94" s="515"/>
      <c r="L94" s="515"/>
      <c r="M94" s="515"/>
      <c r="N94" s="515"/>
      <c r="O94" s="515"/>
      <c r="P94" s="515"/>
      <c r="Q94" s="515"/>
      <c r="R94" s="515"/>
      <c r="S94" s="515"/>
      <c r="T94" s="515"/>
      <c r="U94" s="516"/>
      <c r="V94" s="289"/>
    </row>
    <row r="95" spans="1:24" ht="15" customHeight="1" x14ac:dyDescent="0.15">
      <c r="C95" s="613"/>
      <c r="D95" s="991" t="s">
        <v>45</v>
      </c>
      <c r="E95" s="976" t="s">
        <v>71</v>
      </c>
      <c r="F95" s="273" t="s">
        <v>84</v>
      </c>
      <c r="G95" s="281"/>
      <c r="H95" s="281"/>
      <c r="I95" s="519"/>
      <c r="J95" s="519"/>
      <c r="K95" s="519"/>
      <c r="L95" s="519"/>
      <c r="M95" s="519"/>
      <c r="N95" s="519"/>
      <c r="O95" s="519"/>
      <c r="P95" s="519"/>
      <c r="Q95" s="519"/>
      <c r="R95" s="519"/>
      <c r="S95" s="519"/>
      <c r="T95" s="520"/>
      <c r="U95" s="521"/>
      <c r="V95" s="289"/>
    </row>
    <row r="96" spans="1:24" ht="13.9" customHeight="1" x14ac:dyDescent="0.15">
      <c r="C96" s="613"/>
      <c r="D96" s="992"/>
      <c r="E96" s="977"/>
      <c r="F96" s="967" t="str">
        <f>IF(COUNTA(表紙!F120)=1,+表紙!F120,"")</f>
        <v>【新築現場】
産廃２４分別の実施
【解体現場】
コンクリートがら、木くず、石膏ボード、廃プラ、瓦、ガラス、断熱材等を現場分別し再生処理施設に処理委託している。</v>
      </c>
      <c r="G96" s="968"/>
      <c r="H96" s="968"/>
      <c r="I96" s="968"/>
      <c r="J96" s="968"/>
      <c r="K96" s="968"/>
      <c r="L96" s="968"/>
      <c r="M96" s="968"/>
      <c r="N96" s="968"/>
      <c r="O96" s="968"/>
      <c r="P96" s="968"/>
      <c r="Q96" s="968"/>
      <c r="R96" s="968"/>
      <c r="S96" s="968"/>
      <c r="T96" s="968"/>
      <c r="U96" s="969"/>
      <c r="V96" s="289"/>
    </row>
    <row r="97" spans="3:25" ht="13.9" customHeight="1" x14ac:dyDescent="0.15">
      <c r="C97" s="613"/>
      <c r="D97" s="992"/>
      <c r="E97" s="977"/>
      <c r="F97" s="967"/>
      <c r="G97" s="968"/>
      <c r="H97" s="968"/>
      <c r="I97" s="968"/>
      <c r="J97" s="968"/>
      <c r="K97" s="968"/>
      <c r="L97" s="968"/>
      <c r="M97" s="968"/>
      <c r="N97" s="968"/>
      <c r="O97" s="968"/>
      <c r="P97" s="968"/>
      <c r="Q97" s="968"/>
      <c r="R97" s="968"/>
      <c r="S97" s="968"/>
      <c r="T97" s="968"/>
      <c r="U97" s="969"/>
      <c r="V97" s="289"/>
    </row>
    <row r="98" spans="3:25" ht="13.9" customHeight="1" x14ac:dyDescent="0.15">
      <c r="C98" s="613"/>
      <c r="D98" s="992"/>
      <c r="E98" s="977"/>
      <c r="F98" s="967"/>
      <c r="G98" s="968"/>
      <c r="H98" s="968"/>
      <c r="I98" s="968"/>
      <c r="J98" s="968"/>
      <c r="K98" s="968"/>
      <c r="L98" s="968"/>
      <c r="M98" s="968"/>
      <c r="N98" s="968"/>
      <c r="O98" s="968"/>
      <c r="P98" s="968"/>
      <c r="Q98" s="968"/>
      <c r="R98" s="968"/>
      <c r="S98" s="968"/>
      <c r="T98" s="968"/>
      <c r="U98" s="969"/>
      <c r="V98" s="289"/>
    </row>
    <row r="99" spans="3:25" ht="13.9" customHeight="1" x14ac:dyDescent="0.15">
      <c r="C99" s="613"/>
      <c r="D99" s="992"/>
      <c r="E99" s="977"/>
      <c r="F99" s="967"/>
      <c r="G99" s="968"/>
      <c r="H99" s="968"/>
      <c r="I99" s="968"/>
      <c r="J99" s="968"/>
      <c r="K99" s="968"/>
      <c r="L99" s="968"/>
      <c r="M99" s="968"/>
      <c r="N99" s="968"/>
      <c r="O99" s="968"/>
      <c r="P99" s="968"/>
      <c r="Q99" s="968"/>
      <c r="R99" s="968"/>
      <c r="S99" s="968"/>
      <c r="T99" s="968"/>
      <c r="U99" s="969"/>
      <c r="V99" s="289"/>
    </row>
    <row r="100" spans="3:25" ht="13.9" customHeight="1" x14ac:dyDescent="0.15">
      <c r="C100" s="613"/>
      <c r="D100" s="993"/>
      <c r="E100" s="994"/>
      <c r="F100" s="970"/>
      <c r="G100" s="971"/>
      <c r="H100" s="971"/>
      <c r="I100" s="971"/>
      <c r="J100" s="971"/>
      <c r="K100" s="971"/>
      <c r="L100" s="971"/>
      <c r="M100" s="971"/>
      <c r="N100" s="971"/>
      <c r="O100" s="971"/>
      <c r="P100" s="971"/>
      <c r="Q100" s="971"/>
      <c r="R100" s="971"/>
      <c r="S100" s="971"/>
      <c r="T100" s="971"/>
      <c r="U100" s="972"/>
      <c r="V100" s="289"/>
    </row>
    <row r="101" spans="3:25" ht="15" customHeight="1" x14ac:dyDescent="0.15">
      <c r="C101" s="614"/>
      <c r="D101" s="991" t="s">
        <v>48</v>
      </c>
      <c r="E101" s="976" t="s">
        <v>79</v>
      </c>
      <c r="F101" s="269" t="s">
        <v>85</v>
      </c>
      <c r="G101" s="273"/>
      <c r="H101" s="273"/>
      <c r="I101" s="287"/>
      <c r="J101" s="287"/>
      <c r="K101" s="287"/>
      <c r="L101" s="287"/>
      <c r="M101" s="287"/>
      <c r="N101" s="287"/>
      <c r="O101" s="287"/>
      <c r="P101" s="287"/>
      <c r="Q101" s="287"/>
      <c r="R101" s="287"/>
      <c r="S101" s="287"/>
      <c r="T101" s="345"/>
      <c r="U101" s="360"/>
      <c r="V101" s="289"/>
    </row>
    <row r="102" spans="3:25" ht="13.9" customHeight="1" x14ac:dyDescent="0.15">
      <c r="C102" s="614"/>
      <c r="D102" s="992"/>
      <c r="E102" s="977"/>
      <c r="F102" s="1000" t="str">
        <f>IF(COUNTA(表紙!F126)=1,+表紙!F126,"")</f>
        <v>上記取組の徹底</v>
      </c>
      <c r="G102" s="1001"/>
      <c r="H102" s="1001"/>
      <c r="I102" s="1001"/>
      <c r="J102" s="1001"/>
      <c r="K102" s="1001"/>
      <c r="L102" s="1001"/>
      <c r="M102" s="1001"/>
      <c r="N102" s="1001"/>
      <c r="O102" s="1001"/>
      <c r="P102" s="1001"/>
      <c r="Q102" s="1001"/>
      <c r="R102" s="1001"/>
      <c r="S102" s="1001"/>
      <c r="T102" s="1001"/>
      <c r="U102" s="1002"/>
      <c r="V102" s="289"/>
    </row>
    <row r="103" spans="3:25" ht="13.9" customHeight="1" x14ac:dyDescent="0.15">
      <c r="C103" s="613"/>
      <c r="D103" s="992"/>
      <c r="E103" s="977"/>
      <c r="F103" s="1000"/>
      <c r="G103" s="1001"/>
      <c r="H103" s="1001"/>
      <c r="I103" s="1001"/>
      <c r="J103" s="1001"/>
      <c r="K103" s="1001"/>
      <c r="L103" s="1001"/>
      <c r="M103" s="1001"/>
      <c r="N103" s="1001"/>
      <c r="O103" s="1001"/>
      <c r="P103" s="1001"/>
      <c r="Q103" s="1001"/>
      <c r="R103" s="1001"/>
      <c r="S103" s="1001"/>
      <c r="T103" s="1001"/>
      <c r="U103" s="1002"/>
      <c r="V103" s="289"/>
    </row>
    <row r="104" spans="3:25" ht="13.9" customHeight="1" x14ac:dyDescent="0.15">
      <c r="C104" s="614"/>
      <c r="D104" s="992"/>
      <c r="E104" s="977"/>
      <c r="F104" s="1000"/>
      <c r="G104" s="1001"/>
      <c r="H104" s="1001"/>
      <c r="I104" s="1001"/>
      <c r="J104" s="1001"/>
      <c r="K104" s="1001"/>
      <c r="L104" s="1001"/>
      <c r="M104" s="1001"/>
      <c r="N104" s="1001"/>
      <c r="O104" s="1001"/>
      <c r="P104" s="1001"/>
      <c r="Q104" s="1001"/>
      <c r="R104" s="1001"/>
      <c r="S104" s="1001"/>
      <c r="T104" s="1001"/>
      <c r="U104" s="1002"/>
      <c r="V104" s="289"/>
    </row>
    <row r="105" spans="3:25" ht="13.9" customHeight="1" x14ac:dyDescent="0.15">
      <c r="C105" s="614"/>
      <c r="D105" s="992"/>
      <c r="E105" s="977"/>
      <c r="F105" s="1000"/>
      <c r="G105" s="1001"/>
      <c r="H105" s="1001"/>
      <c r="I105" s="1001"/>
      <c r="J105" s="1001"/>
      <c r="K105" s="1001"/>
      <c r="L105" s="1001"/>
      <c r="M105" s="1001"/>
      <c r="N105" s="1001"/>
      <c r="O105" s="1001"/>
      <c r="P105" s="1001"/>
      <c r="Q105" s="1001"/>
      <c r="R105" s="1001"/>
      <c r="S105" s="1001"/>
      <c r="T105" s="1001"/>
      <c r="U105" s="1002"/>
      <c r="V105" s="289"/>
    </row>
    <row r="106" spans="3:25" ht="13.9" customHeight="1" x14ac:dyDescent="0.15">
      <c r="C106" s="615"/>
      <c r="D106" s="993"/>
      <c r="E106" s="994"/>
      <c r="F106" s="1003"/>
      <c r="G106" s="1004"/>
      <c r="H106" s="1004"/>
      <c r="I106" s="1004"/>
      <c r="J106" s="1004"/>
      <c r="K106" s="1004"/>
      <c r="L106" s="1004"/>
      <c r="M106" s="1004"/>
      <c r="N106" s="1004"/>
      <c r="O106" s="1004"/>
      <c r="P106" s="1004"/>
      <c r="Q106" s="1004"/>
      <c r="R106" s="1004"/>
      <c r="S106" s="1004"/>
      <c r="T106" s="1004"/>
      <c r="U106" s="1005"/>
      <c r="V106" s="289"/>
    </row>
    <row r="107" spans="3:25" ht="13.9" customHeight="1" x14ac:dyDescent="0.15">
      <c r="C107" s="966" t="s">
        <v>86</v>
      </c>
      <c r="D107" s="966"/>
      <c r="E107" s="966"/>
      <c r="F107" s="966"/>
      <c r="G107" s="966"/>
      <c r="H107" s="966"/>
      <c r="I107" s="966"/>
      <c r="J107" s="966"/>
      <c r="K107" s="966"/>
      <c r="L107" s="966"/>
      <c r="M107" s="966"/>
      <c r="N107" s="966"/>
      <c r="O107" s="966"/>
      <c r="P107" s="966"/>
      <c r="Q107" s="966"/>
      <c r="R107" s="966"/>
      <c r="S107" s="966"/>
      <c r="T107" s="966"/>
      <c r="U107" s="966"/>
      <c r="V107" s="289"/>
    </row>
    <row r="108" spans="3:25" ht="15" customHeight="1" x14ac:dyDescent="0.15">
      <c r="C108" s="254" t="s">
        <v>87</v>
      </c>
      <c r="D108" s="290"/>
      <c r="E108" s="290"/>
      <c r="F108" s="533"/>
      <c r="G108" s="533"/>
      <c r="H108" s="533"/>
      <c r="I108" s="533"/>
      <c r="J108" s="533"/>
      <c r="K108" s="533"/>
      <c r="L108" s="533"/>
      <c r="M108" s="533"/>
      <c r="N108" s="533"/>
      <c r="O108" s="533"/>
      <c r="P108" s="533"/>
      <c r="Q108" s="533"/>
      <c r="R108" s="533"/>
      <c r="S108" s="533"/>
      <c r="T108" s="533"/>
      <c r="U108" s="291"/>
      <c r="V108" s="282"/>
      <c r="W108" s="308"/>
      <c r="X108" s="308"/>
      <c r="Y108" s="308"/>
    </row>
    <row r="109" spans="3:25" ht="15" customHeight="1" x14ac:dyDescent="0.15">
      <c r="C109" s="292"/>
      <c r="D109" s="991" t="s">
        <v>45</v>
      </c>
      <c r="E109" s="987" t="s">
        <v>71</v>
      </c>
      <c r="F109" s="260" t="s">
        <v>72</v>
      </c>
      <c r="G109" s="260"/>
      <c r="H109" s="260"/>
      <c r="I109" s="265"/>
      <c r="J109" s="265"/>
      <c r="K109" s="265"/>
      <c r="L109" s="266"/>
      <c r="M109" s="266"/>
      <c r="N109" s="266"/>
      <c r="O109" s="260"/>
      <c r="P109" s="260"/>
      <c r="Q109" s="260"/>
      <c r="R109" s="260"/>
      <c r="S109" s="265"/>
      <c r="T109" s="265"/>
      <c r="U109" s="267"/>
      <c r="V109" s="282"/>
      <c r="W109" s="308"/>
      <c r="X109" s="308"/>
      <c r="Y109" s="308"/>
    </row>
    <row r="110" spans="3:25" ht="30" customHeight="1" x14ac:dyDescent="0.15">
      <c r="C110" s="292"/>
      <c r="D110" s="992"/>
      <c r="E110" s="988"/>
      <c r="F110" s="641" t="s">
        <v>88</v>
      </c>
      <c r="G110" s="642"/>
      <c r="H110" s="642"/>
      <c r="I110" s="642"/>
      <c r="J110" s="642"/>
      <c r="K110" s="997" t="str">
        <f>+表紙!K134</f>
        <v>0</v>
      </c>
      <c r="L110" s="997"/>
      <c r="M110" s="997"/>
      <c r="N110" s="997"/>
      <c r="O110" s="997"/>
      <c r="P110" s="576" t="s">
        <v>77</v>
      </c>
      <c r="Q110" s="995" t="s">
        <v>89</v>
      </c>
      <c r="R110" s="995"/>
      <c r="S110" s="995"/>
      <c r="T110" s="995"/>
      <c r="U110" s="996"/>
      <c r="V110" s="572"/>
      <c r="W110" s="572"/>
      <c r="X110" s="289"/>
      <c r="Y110" s="308"/>
    </row>
    <row r="111" spans="3:25" ht="13.9" customHeight="1" x14ac:dyDescent="0.15">
      <c r="C111" s="292"/>
      <c r="D111" s="992"/>
      <c r="E111" s="988"/>
      <c r="F111" s="273" t="s">
        <v>78</v>
      </c>
      <c r="G111" s="273"/>
      <c r="H111" s="273"/>
      <c r="I111" s="287"/>
      <c r="J111" s="287"/>
      <c r="K111" s="287"/>
      <c r="L111" s="287"/>
      <c r="M111" s="287"/>
      <c r="N111" s="287"/>
      <c r="O111" s="287"/>
      <c r="P111" s="287"/>
      <c r="Q111" s="287"/>
      <c r="R111" s="287"/>
      <c r="S111" s="287"/>
      <c r="T111" s="287"/>
      <c r="U111" s="288"/>
      <c r="V111" s="282"/>
      <c r="W111" s="308"/>
      <c r="X111" s="308"/>
      <c r="Y111" s="308"/>
    </row>
    <row r="112" spans="3:25" ht="13.9" customHeight="1" x14ac:dyDescent="0.15">
      <c r="C112" s="292"/>
      <c r="D112" s="992"/>
      <c r="E112" s="988"/>
      <c r="F112" s="967" t="str">
        <f>IF(COUNTA(表紙!F136)=1,+表紙!F136,"")</f>
        <v>該当なし</v>
      </c>
      <c r="G112" s="968"/>
      <c r="H112" s="968"/>
      <c r="I112" s="968"/>
      <c r="J112" s="968"/>
      <c r="K112" s="968"/>
      <c r="L112" s="968"/>
      <c r="M112" s="968"/>
      <c r="N112" s="968"/>
      <c r="O112" s="968"/>
      <c r="P112" s="968"/>
      <c r="Q112" s="968"/>
      <c r="R112" s="968"/>
      <c r="S112" s="968"/>
      <c r="T112" s="968"/>
      <c r="U112" s="969"/>
      <c r="V112" s="282"/>
      <c r="W112" s="308"/>
      <c r="X112" s="308"/>
      <c r="Y112" s="308"/>
    </row>
    <row r="113" spans="3:25" ht="13.9" customHeight="1" x14ac:dyDescent="0.15">
      <c r="C113" s="292"/>
      <c r="D113" s="992"/>
      <c r="E113" s="988"/>
      <c r="F113" s="967"/>
      <c r="G113" s="968"/>
      <c r="H113" s="968"/>
      <c r="I113" s="968"/>
      <c r="J113" s="968"/>
      <c r="K113" s="968"/>
      <c r="L113" s="968"/>
      <c r="M113" s="968"/>
      <c r="N113" s="968"/>
      <c r="O113" s="968"/>
      <c r="P113" s="968"/>
      <c r="Q113" s="968"/>
      <c r="R113" s="968"/>
      <c r="S113" s="968"/>
      <c r="T113" s="968"/>
      <c r="U113" s="969"/>
      <c r="V113" s="282"/>
      <c r="W113" s="308"/>
      <c r="X113" s="308"/>
      <c r="Y113" s="308"/>
    </row>
    <row r="114" spans="3:25" ht="13.9" customHeight="1" x14ac:dyDescent="0.15">
      <c r="C114" s="292"/>
      <c r="D114" s="992"/>
      <c r="E114" s="988"/>
      <c r="F114" s="967"/>
      <c r="G114" s="968"/>
      <c r="H114" s="968"/>
      <c r="I114" s="968"/>
      <c r="J114" s="968"/>
      <c r="K114" s="968"/>
      <c r="L114" s="968"/>
      <c r="M114" s="968"/>
      <c r="N114" s="968"/>
      <c r="O114" s="968"/>
      <c r="P114" s="968"/>
      <c r="Q114" s="968"/>
      <c r="R114" s="968"/>
      <c r="S114" s="968"/>
      <c r="T114" s="968"/>
      <c r="U114" s="969"/>
      <c r="V114" s="282"/>
      <c r="W114" s="308"/>
      <c r="X114" s="308"/>
      <c r="Y114" s="308"/>
    </row>
    <row r="115" spans="3:25" ht="13.9" customHeight="1" x14ac:dyDescent="0.15">
      <c r="C115" s="292"/>
      <c r="D115" s="992"/>
      <c r="E115" s="988"/>
      <c r="F115" s="967"/>
      <c r="G115" s="968"/>
      <c r="H115" s="968"/>
      <c r="I115" s="968"/>
      <c r="J115" s="968"/>
      <c r="K115" s="968"/>
      <c r="L115" s="968"/>
      <c r="M115" s="968"/>
      <c r="N115" s="968"/>
      <c r="O115" s="968"/>
      <c r="P115" s="968"/>
      <c r="Q115" s="968"/>
      <c r="R115" s="968"/>
      <c r="S115" s="968"/>
      <c r="T115" s="968"/>
      <c r="U115" s="969"/>
      <c r="V115" s="282"/>
      <c r="W115" s="308"/>
      <c r="X115" s="308"/>
      <c r="Y115" s="308"/>
    </row>
    <row r="116" spans="3:25" ht="13.9" customHeight="1" x14ac:dyDescent="0.15">
      <c r="C116" s="292"/>
      <c r="D116" s="992"/>
      <c r="E116" s="988"/>
      <c r="F116" s="967"/>
      <c r="G116" s="968"/>
      <c r="H116" s="968"/>
      <c r="I116" s="968"/>
      <c r="J116" s="968"/>
      <c r="K116" s="968"/>
      <c r="L116" s="968"/>
      <c r="M116" s="968"/>
      <c r="N116" s="968"/>
      <c r="O116" s="968"/>
      <c r="P116" s="968"/>
      <c r="Q116" s="968"/>
      <c r="R116" s="968"/>
      <c r="S116" s="968"/>
      <c r="T116" s="968"/>
      <c r="U116" s="969"/>
      <c r="V116" s="282"/>
      <c r="W116" s="308"/>
      <c r="X116" s="308"/>
      <c r="Y116" s="308"/>
    </row>
    <row r="117" spans="3:25" ht="13.9" customHeight="1" x14ac:dyDescent="0.15">
      <c r="C117" s="292"/>
      <c r="D117" s="992"/>
      <c r="E117" s="988"/>
      <c r="F117" s="967"/>
      <c r="G117" s="968"/>
      <c r="H117" s="968"/>
      <c r="I117" s="968"/>
      <c r="J117" s="968"/>
      <c r="K117" s="968"/>
      <c r="L117" s="968"/>
      <c r="M117" s="968"/>
      <c r="N117" s="968"/>
      <c r="O117" s="968"/>
      <c r="P117" s="968"/>
      <c r="Q117" s="968"/>
      <c r="R117" s="968"/>
      <c r="S117" s="968"/>
      <c r="T117" s="968"/>
      <c r="U117" s="969"/>
      <c r="V117" s="282"/>
      <c r="W117" s="308"/>
      <c r="X117" s="308"/>
      <c r="Y117" s="308"/>
    </row>
    <row r="118" spans="3:25" ht="13.9" customHeight="1" x14ac:dyDescent="0.15">
      <c r="C118" s="292"/>
      <c r="D118" s="992"/>
      <c r="E118" s="988"/>
      <c r="F118" s="967"/>
      <c r="G118" s="968"/>
      <c r="H118" s="968"/>
      <c r="I118" s="968"/>
      <c r="J118" s="968"/>
      <c r="K118" s="968"/>
      <c r="L118" s="968"/>
      <c r="M118" s="968"/>
      <c r="N118" s="968"/>
      <c r="O118" s="968"/>
      <c r="P118" s="968"/>
      <c r="Q118" s="968"/>
      <c r="R118" s="968"/>
      <c r="S118" s="968"/>
      <c r="T118" s="968"/>
      <c r="U118" s="969"/>
      <c r="V118" s="282"/>
      <c r="W118" s="308"/>
      <c r="X118" s="308"/>
      <c r="Y118" s="308"/>
    </row>
    <row r="119" spans="3:25" ht="13.9" customHeight="1" x14ac:dyDescent="0.15">
      <c r="C119" s="292"/>
      <c r="D119" s="993"/>
      <c r="E119" s="989"/>
      <c r="F119" s="970"/>
      <c r="G119" s="971"/>
      <c r="H119" s="971"/>
      <c r="I119" s="971"/>
      <c r="J119" s="971"/>
      <c r="K119" s="971"/>
      <c r="L119" s="971"/>
      <c r="M119" s="971"/>
      <c r="N119" s="971"/>
      <c r="O119" s="971"/>
      <c r="P119" s="971"/>
      <c r="Q119" s="971"/>
      <c r="R119" s="971"/>
      <c r="S119" s="971"/>
      <c r="T119" s="971"/>
      <c r="U119" s="972"/>
      <c r="V119" s="282"/>
      <c r="W119" s="308"/>
      <c r="X119" s="308"/>
      <c r="Y119" s="308"/>
    </row>
    <row r="120" spans="3:25" ht="15" customHeight="1" x14ac:dyDescent="0.15">
      <c r="C120" s="292"/>
      <c r="D120" s="991" t="s">
        <v>48</v>
      </c>
      <c r="E120" s="976" t="s">
        <v>79</v>
      </c>
      <c r="F120" s="359" t="s">
        <v>80</v>
      </c>
      <c r="G120" s="260"/>
      <c r="H120" s="260"/>
      <c r="I120" s="265"/>
      <c r="J120" s="265"/>
      <c r="K120" s="265"/>
      <c r="L120" s="266"/>
      <c r="M120" s="266"/>
      <c r="N120" s="266"/>
      <c r="O120" s="260"/>
      <c r="P120" s="260"/>
      <c r="Q120" s="260"/>
      <c r="R120" s="260"/>
      <c r="S120" s="265"/>
      <c r="T120" s="356"/>
      <c r="U120" s="357"/>
      <c r="V120" s="282"/>
      <c r="W120" s="308"/>
      <c r="X120" s="308"/>
      <c r="Y120" s="308"/>
    </row>
    <row r="121" spans="3:25" ht="30" customHeight="1" x14ac:dyDescent="0.15">
      <c r="C121" s="292"/>
      <c r="D121" s="992"/>
      <c r="E121" s="977"/>
      <c r="F121" s="641" t="s">
        <v>90</v>
      </c>
      <c r="G121" s="642"/>
      <c r="H121" s="642"/>
      <c r="I121" s="642"/>
      <c r="J121" s="642"/>
      <c r="K121" s="997">
        <f>+表紙!K145</f>
        <v>0</v>
      </c>
      <c r="L121" s="997"/>
      <c r="M121" s="997"/>
      <c r="N121" s="997"/>
      <c r="O121" s="997"/>
      <c r="P121" s="276" t="s">
        <v>77</v>
      </c>
      <c r="Q121" s="995" t="s">
        <v>91</v>
      </c>
      <c r="R121" s="995"/>
      <c r="S121" s="995"/>
      <c r="T121" s="995"/>
      <c r="U121" s="996"/>
      <c r="V121" s="572"/>
      <c r="W121" s="572"/>
      <c r="X121" s="289"/>
      <c r="Y121" s="308"/>
    </row>
    <row r="122" spans="3:25" ht="13.9" customHeight="1" x14ac:dyDescent="0.15">
      <c r="C122" s="292"/>
      <c r="D122" s="992"/>
      <c r="E122" s="977"/>
      <c r="F122" s="269" t="s">
        <v>82</v>
      </c>
      <c r="G122" s="273"/>
      <c r="H122" s="273"/>
      <c r="I122" s="192"/>
      <c r="J122" s="192"/>
      <c r="K122" s="192"/>
      <c r="L122" s="272"/>
      <c r="M122" s="272"/>
      <c r="N122" s="272"/>
      <c r="O122" s="273"/>
      <c r="P122" s="273"/>
      <c r="Q122" s="273"/>
      <c r="R122" s="273"/>
      <c r="S122" s="192"/>
      <c r="T122" s="346"/>
      <c r="U122" s="274"/>
      <c r="V122" s="289"/>
      <c r="W122" s="308"/>
      <c r="X122" s="308"/>
      <c r="Y122" s="308"/>
    </row>
    <row r="123" spans="3:25" ht="13.9" customHeight="1" x14ac:dyDescent="0.15">
      <c r="C123" s="292"/>
      <c r="D123" s="992"/>
      <c r="E123" s="977"/>
      <c r="F123" s="967" t="str">
        <f>IF(COUNTA(表紙!F147)=1,+表紙!F147,"")</f>
        <v>該当なし</v>
      </c>
      <c r="G123" s="968"/>
      <c r="H123" s="968"/>
      <c r="I123" s="968"/>
      <c r="J123" s="968"/>
      <c r="K123" s="968"/>
      <c r="L123" s="968"/>
      <c r="M123" s="968"/>
      <c r="N123" s="968"/>
      <c r="O123" s="968"/>
      <c r="P123" s="968"/>
      <c r="Q123" s="968"/>
      <c r="R123" s="968"/>
      <c r="S123" s="968"/>
      <c r="T123" s="968"/>
      <c r="U123" s="969"/>
      <c r="V123" s="282"/>
      <c r="W123" s="308"/>
      <c r="X123" s="308"/>
      <c r="Y123" s="308"/>
    </row>
    <row r="124" spans="3:25" ht="13.9" customHeight="1" x14ac:dyDescent="0.15">
      <c r="C124" s="292"/>
      <c r="D124" s="992"/>
      <c r="E124" s="977"/>
      <c r="F124" s="967"/>
      <c r="G124" s="968"/>
      <c r="H124" s="968"/>
      <c r="I124" s="968"/>
      <c r="J124" s="968"/>
      <c r="K124" s="968"/>
      <c r="L124" s="968"/>
      <c r="M124" s="968"/>
      <c r="N124" s="968"/>
      <c r="O124" s="968"/>
      <c r="P124" s="968"/>
      <c r="Q124" s="968"/>
      <c r="R124" s="968"/>
      <c r="S124" s="968"/>
      <c r="T124" s="968"/>
      <c r="U124" s="969"/>
      <c r="V124" s="282"/>
      <c r="W124" s="308"/>
      <c r="X124" s="308"/>
      <c r="Y124" s="308"/>
    </row>
    <row r="125" spans="3:25" ht="13.9" customHeight="1" x14ac:dyDescent="0.15">
      <c r="C125" s="292"/>
      <c r="D125" s="992"/>
      <c r="E125" s="977"/>
      <c r="F125" s="967"/>
      <c r="G125" s="968"/>
      <c r="H125" s="968"/>
      <c r="I125" s="968"/>
      <c r="J125" s="968"/>
      <c r="K125" s="968"/>
      <c r="L125" s="968"/>
      <c r="M125" s="968"/>
      <c r="N125" s="968"/>
      <c r="O125" s="968"/>
      <c r="P125" s="968"/>
      <c r="Q125" s="968"/>
      <c r="R125" s="968"/>
      <c r="S125" s="968"/>
      <c r="T125" s="968"/>
      <c r="U125" s="969"/>
      <c r="V125" s="282"/>
      <c r="W125" s="308"/>
      <c r="X125" s="308"/>
      <c r="Y125" s="308"/>
    </row>
    <row r="126" spans="3:25" ht="13.9" customHeight="1" x14ac:dyDescent="0.15">
      <c r="C126" s="292"/>
      <c r="D126" s="992"/>
      <c r="E126" s="977"/>
      <c r="F126" s="967"/>
      <c r="G126" s="968"/>
      <c r="H126" s="968"/>
      <c r="I126" s="968"/>
      <c r="J126" s="968"/>
      <c r="K126" s="968"/>
      <c r="L126" s="968"/>
      <c r="M126" s="968"/>
      <c r="N126" s="968"/>
      <c r="O126" s="968"/>
      <c r="P126" s="968"/>
      <c r="Q126" s="968"/>
      <c r="R126" s="968"/>
      <c r="S126" s="968"/>
      <c r="T126" s="968"/>
      <c r="U126" s="969"/>
      <c r="V126" s="282"/>
      <c r="W126" s="308"/>
      <c r="X126" s="308"/>
      <c r="Y126" s="308"/>
    </row>
    <row r="127" spans="3:25" ht="13.9" customHeight="1" x14ac:dyDescent="0.15">
      <c r="C127" s="292"/>
      <c r="D127" s="992"/>
      <c r="E127" s="977"/>
      <c r="F127" s="967"/>
      <c r="G127" s="968"/>
      <c r="H127" s="968"/>
      <c r="I127" s="968"/>
      <c r="J127" s="968"/>
      <c r="K127" s="968"/>
      <c r="L127" s="968"/>
      <c r="M127" s="968"/>
      <c r="N127" s="968"/>
      <c r="O127" s="968"/>
      <c r="P127" s="968"/>
      <c r="Q127" s="968"/>
      <c r="R127" s="968"/>
      <c r="S127" s="968"/>
      <c r="T127" s="968"/>
      <c r="U127" s="969"/>
      <c r="V127" s="282"/>
      <c r="W127" s="308"/>
      <c r="X127" s="308"/>
      <c r="Y127" s="308"/>
    </row>
    <row r="128" spans="3:25" ht="13.9" customHeight="1" x14ac:dyDescent="0.15">
      <c r="C128" s="292"/>
      <c r="D128" s="992"/>
      <c r="E128" s="977"/>
      <c r="F128" s="967"/>
      <c r="G128" s="968"/>
      <c r="H128" s="968"/>
      <c r="I128" s="968"/>
      <c r="J128" s="968"/>
      <c r="K128" s="968"/>
      <c r="L128" s="968"/>
      <c r="M128" s="968"/>
      <c r="N128" s="968"/>
      <c r="O128" s="968"/>
      <c r="P128" s="968"/>
      <c r="Q128" s="968"/>
      <c r="R128" s="968"/>
      <c r="S128" s="968"/>
      <c r="T128" s="968"/>
      <c r="U128" s="969"/>
      <c r="V128" s="282"/>
      <c r="W128" s="308"/>
      <c r="X128" s="308"/>
      <c r="Y128" s="308"/>
    </row>
    <row r="129" spans="3:25" ht="13.9" customHeight="1" x14ac:dyDescent="0.15">
      <c r="C129" s="292"/>
      <c r="D129" s="992"/>
      <c r="E129" s="977"/>
      <c r="F129" s="967"/>
      <c r="G129" s="968"/>
      <c r="H129" s="968"/>
      <c r="I129" s="968"/>
      <c r="J129" s="968"/>
      <c r="K129" s="968"/>
      <c r="L129" s="968"/>
      <c r="M129" s="968"/>
      <c r="N129" s="968"/>
      <c r="O129" s="968"/>
      <c r="P129" s="968"/>
      <c r="Q129" s="968"/>
      <c r="R129" s="968"/>
      <c r="S129" s="968"/>
      <c r="T129" s="968"/>
      <c r="U129" s="969"/>
      <c r="V129" s="282"/>
      <c r="W129" s="308"/>
      <c r="X129" s="308"/>
      <c r="Y129" s="308"/>
    </row>
    <row r="130" spans="3:25" ht="13.9" customHeight="1" x14ac:dyDescent="0.15">
      <c r="C130" s="293"/>
      <c r="D130" s="993"/>
      <c r="E130" s="994"/>
      <c r="F130" s="970"/>
      <c r="G130" s="971"/>
      <c r="H130" s="971"/>
      <c r="I130" s="971"/>
      <c r="J130" s="971"/>
      <c r="K130" s="971"/>
      <c r="L130" s="971"/>
      <c r="M130" s="971"/>
      <c r="N130" s="971"/>
      <c r="O130" s="971"/>
      <c r="P130" s="971"/>
      <c r="Q130" s="971"/>
      <c r="R130" s="971"/>
      <c r="S130" s="971"/>
      <c r="T130" s="971"/>
      <c r="U130" s="972"/>
      <c r="V130" s="282"/>
      <c r="W130" s="308"/>
      <c r="X130" s="308"/>
      <c r="Y130" s="308"/>
    </row>
    <row r="131" spans="3:25" ht="15" customHeight="1" x14ac:dyDescent="0.15">
      <c r="C131" s="254" t="s">
        <v>92</v>
      </c>
      <c r="D131" s="290"/>
      <c r="E131" s="290"/>
      <c r="F131" s="533"/>
      <c r="G131" s="533"/>
      <c r="H131" s="533"/>
      <c r="I131" s="533"/>
      <c r="J131" s="533"/>
      <c r="K131" s="533"/>
      <c r="L131" s="533"/>
      <c r="M131" s="533"/>
      <c r="N131" s="533"/>
      <c r="O131" s="533"/>
      <c r="P131" s="533"/>
      <c r="Q131" s="533"/>
      <c r="R131" s="533"/>
      <c r="S131" s="533"/>
      <c r="T131" s="533"/>
      <c r="U131" s="291"/>
      <c r="V131" s="282"/>
      <c r="W131" s="308"/>
      <c r="X131" s="308"/>
      <c r="Y131" s="308"/>
    </row>
    <row r="132" spans="3:25" ht="15" customHeight="1" x14ac:dyDescent="0.15">
      <c r="C132" s="292"/>
      <c r="D132" s="991" t="s">
        <v>45</v>
      </c>
      <c r="E132" s="976" t="s">
        <v>71</v>
      </c>
      <c r="F132" s="260" t="s">
        <v>72</v>
      </c>
      <c r="G132" s="260"/>
      <c r="H132" s="260"/>
      <c r="I132" s="265"/>
      <c r="J132" s="265"/>
      <c r="K132" s="265"/>
      <c r="L132" s="266"/>
      <c r="M132" s="266"/>
      <c r="N132" s="266"/>
      <c r="O132" s="260"/>
      <c r="P132" s="260"/>
      <c r="Q132" s="260"/>
      <c r="R132" s="260"/>
      <c r="S132" s="265"/>
      <c r="T132" s="346"/>
      <c r="U132" s="267"/>
      <c r="V132" s="282"/>
      <c r="W132" s="308"/>
      <c r="X132" s="308"/>
      <c r="Y132" s="308"/>
    </row>
    <row r="133" spans="3:25" ht="37.9" customHeight="1" x14ac:dyDescent="0.15">
      <c r="C133" s="292"/>
      <c r="D133" s="992"/>
      <c r="E133" s="977"/>
      <c r="F133" s="641" t="s">
        <v>93</v>
      </c>
      <c r="G133" s="642"/>
      <c r="H133" s="642"/>
      <c r="I133" s="642"/>
      <c r="J133" s="642"/>
      <c r="K133" s="997" t="str">
        <f>+表紙!K157</f>
        <v>0</v>
      </c>
      <c r="L133" s="997"/>
      <c r="M133" s="997"/>
      <c r="N133" s="997"/>
      <c r="O133" s="997"/>
      <c r="P133" s="576" t="s">
        <v>77</v>
      </c>
      <c r="Q133" s="995" t="s">
        <v>94</v>
      </c>
      <c r="R133" s="995"/>
      <c r="S133" s="995"/>
      <c r="T133" s="995"/>
      <c r="U133" s="996"/>
      <c r="V133" s="572"/>
      <c r="W133" s="572"/>
      <c r="X133" s="289"/>
      <c r="Y133" s="308"/>
    </row>
    <row r="134" spans="3:25" ht="37.9" customHeight="1" x14ac:dyDescent="0.15">
      <c r="C134" s="292"/>
      <c r="D134" s="992"/>
      <c r="E134" s="977"/>
      <c r="F134" s="641" t="s">
        <v>95</v>
      </c>
      <c r="G134" s="642"/>
      <c r="H134" s="642"/>
      <c r="I134" s="642"/>
      <c r="J134" s="642"/>
      <c r="K134" s="997" t="str">
        <f>+表紙!K158</f>
        <v>0</v>
      </c>
      <c r="L134" s="997"/>
      <c r="M134" s="997"/>
      <c r="N134" s="997"/>
      <c r="O134" s="997"/>
      <c r="P134" s="576" t="s">
        <v>77</v>
      </c>
      <c r="Q134" s="995" t="s">
        <v>96</v>
      </c>
      <c r="R134" s="995"/>
      <c r="S134" s="995"/>
      <c r="T134" s="995"/>
      <c r="U134" s="996"/>
      <c r="V134" s="572"/>
      <c r="W134" s="572"/>
      <c r="X134" s="289"/>
      <c r="Y134" s="308"/>
    </row>
    <row r="135" spans="3:25" ht="13.9" customHeight="1" x14ac:dyDescent="0.15">
      <c r="C135" s="292"/>
      <c r="D135" s="992"/>
      <c r="E135" s="977"/>
      <c r="F135" s="269" t="s">
        <v>78</v>
      </c>
      <c r="G135" s="273"/>
      <c r="H135" s="273"/>
      <c r="I135" s="287"/>
      <c r="J135" s="287"/>
      <c r="K135" s="287"/>
      <c r="L135" s="287"/>
      <c r="M135" s="287"/>
      <c r="N135" s="287"/>
      <c r="O135" s="287"/>
      <c r="P135" s="287"/>
      <c r="Q135" s="287"/>
      <c r="R135" s="287"/>
      <c r="S135" s="287"/>
      <c r="T135" s="345"/>
      <c r="U135" s="288"/>
      <c r="V135" s="289"/>
      <c r="W135" s="308"/>
      <c r="X135" s="308"/>
      <c r="Y135" s="308"/>
    </row>
    <row r="136" spans="3:25" ht="13.9" customHeight="1" x14ac:dyDescent="0.15">
      <c r="C136" s="292"/>
      <c r="D136" s="992"/>
      <c r="E136" s="977"/>
      <c r="F136" s="967" t="str">
        <f>IF(COUNTA(表紙!F160)=1,+表紙!F160,"")</f>
        <v>該当なし</v>
      </c>
      <c r="G136" s="968"/>
      <c r="H136" s="968"/>
      <c r="I136" s="968"/>
      <c r="J136" s="968"/>
      <c r="K136" s="968"/>
      <c r="L136" s="968"/>
      <c r="M136" s="968"/>
      <c r="N136" s="968"/>
      <c r="O136" s="968"/>
      <c r="P136" s="968"/>
      <c r="Q136" s="968"/>
      <c r="R136" s="968"/>
      <c r="S136" s="968"/>
      <c r="T136" s="968"/>
      <c r="U136" s="969"/>
      <c r="V136" s="282"/>
      <c r="W136" s="308"/>
      <c r="X136" s="308"/>
      <c r="Y136" s="308"/>
    </row>
    <row r="137" spans="3:25" ht="13.9" customHeight="1" x14ac:dyDescent="0.15">
      <c r="C137" s="292"/>
      <c r="D137" s="992"/>
      <c r="E137" s="977"/>
      <c r="F137" s="967"/>
      <c r="G137" s="968"/>
      <c r="H137" s="968"/>
      <c r="I137" s="968"/>
      <c r="J137" s="968"/>
      <c r="K137" s="968"/>
      <c r="L137" s="968"/>
      <c r="M137" s="968"/>
      <c r="N137" s="968"/>
      <c r="O137" s="968"/>
      <c r="P137" s="968"/>
      <c r="Q137" s="968"/>
      <c r="R137" s="968"/>
      <c r="S137" s="968"/>
      <c r="T137" s="968"/>
      <c r="U137" s="969"/>
      <c r="V137" s="282"/>
      <c r="W137" s="308"/>
      <c r="X137" s="308"/>
      <c r="Y137" s="308"/>
    </row>
    <row r="138" spans="3:25" ht="13.9" customHeight="1" x14ac:dyDescent="0.15">
      <c r="C138" s="292"/>
      <c r="D138" s="992"/>
      <c r="E138" s="977"/>
      <c r="F138" s="967"/>
      <c r="G138" s="968"/>
      <c r="H138" s="968"/>
      <c r="I138" s="968"/>
      <c r="J138" s="968"/>
      <c r="K138" s="968"/>
      <c r="L138" s="968"/>
      <c r="M138" s="968"/>
      <c r="N138" s="968"/>
      <c r="O138" s="968"/>
      <c r="P138" s="968"/>
      <c r="Q138" s="968"/>
      <c r="R138" s="968"/>
      <c r="S138" s="968"/>
      <c r="T138" s="968"/>
      <c r="U138" s="969"/>
      <c r="V138" s="282"/>
      <c r="W138" s="308"/>
      <c r="X138" s="308"/>
      <c r="Y138" s="308"/>
    </row>
    <row r="139" spans="3:25" ht="13.9" customHeight="1" x14ac:dyDescent="0.15">
      <c r="C139" s="292"/>
      <c r="D139" s="992"/>
      <c r="E139" s="977"/>
      <c r="F139" s="967"/>
      <c r="G139" s="968"/>
      <c r="H139" s="968"/>
      <c r="I139" s="968"/>
      <c r="J139" s="968"/>
      <c r="K139" s="968"/>
      <c r="L139" s="968"/>
      <c r="M139" s="968"/>
      <c r="N139" s="968"/>
      <c r="O139" s="968"/>
      <c r="P139" s="968"/>
      <c r="Q139" s="968"/>
      <c r="R139" s="968"/>
      <c r="S139" s="968"/>
      <c r="T139" s="968"/>
      <c r="U139" s="969"/>
      <c r="V139" s="282"/>
      <c r="W139" s="308"/>
      <c r="X139" s="308"/>
      <c r="Y139" s="308"/>
    </row>
    <row r="140" spans="3:25" ht="13.9" customHeight="1" x14ac:dyDescent="0.15">
      <c r="C140" s="292"/>
      <c r="D140" s="992"/>
      <c r="E140" s="977"/>
      <c r="F140" s="967"/>
      <c r="G140" s="968"/>
      <c r="H140" s="968"/>
      <c r="I140" s="968"/>
      <c r="J140" s="968"/>
      <c r="K140" s="968"/>
      <c r="L140" s="968"/>
      <c r="M140" s="968"/>
      <c r="N140" s="968"/>
      <c r="O140" s="968"/>
      <c r="P140" s="968"/>
      <c r="Q140" s="968"/>
      <c r="R140" s="968"/>
      <c r="S140" s="968"/>
      <c r="T140" s="968"/>
      <c r="U140" s="969"/>
      <c r="V140" s="282"/>
      <c r="W140" s="308"/>
      <c r="X140" s="308"/>
      <c r="Y140" s="308"/>
    </row>
    <row r="141" spans="3:25" ht="13.9" customHeight="1" x14ac:dyDescent="0.15">
      <c r="C141" s="292"/>
      <c r="D141" s="992"/>
      <c r="E141" s="977"/>
      <c r="F141" s="967"/>
      <c r="G141" s="968"/>
      <c r="H141" s="968"/>
      <c r="I141" s="968"/>
      <c r="J141" s="968"/>
      <c r="K141" s="968"/>
      <c r="L141" s="968"/>
      <c r="M141" s="968"/>
      <c r="N141" s="968"/>
      <c r="O141" s="968"/>
      <c r="P141" s="968"/>
      <c r="Q141" s="968"/>
      <c r="R141" s="968"/>
      <c r="S141" s="968"/>
      <c r="T141" s="968"/>
      <c r="U141" s="969"/>
      <c r="V141" s="282"/>
      <c r="W141" s="308"/>
      <c r="X141" s="308"/>
      <c r="Y141" s="308"/>
    </row>
    <row r="142" spans="3:25" ht="13.9" customHeight="1" x14ac:dyDescent="0.15">
      <c r="C142" s="292"/>
      <c r="D142" s="992"/>
      <c r="E142" s="977"/>
      <c r="F142" s="967"/>
      <c r="G142" s="968"/>
      <c r="H142" s="968"/>
      <c r="I142" s="968"/>
      <c r="J142" s="968"/>
      <c r="K142" s="968"/>
      <c r="L142" s="968"/>
      <c r="M142" s="968"/>
      <c r="N142" s="968"/>
      <c r="O142" s="968"/>
      <c r="P142" s="968"/>
      <c r="Q142" s="968"/>
      <c r="R142" s="968"/>
      <c r="S142" s="968"/>
      <c r="T142" s="968"/>
      <c r="U142" s="969"/>
      <c r="V142" s="282"/>
      <c r="W142" s="308"/>
      <c r="X142" s="308"/>
      <c r="Y142" s="308"/>
    </row>
    <row r="143" spans="3:25" ht="13.9" customHeight="1" x14ac:dyDescent="0.15">
      <c r="C143" s="292"/>
      <c r="D143" s="993"/>
      <c r="E143" s="994"/>
      <c r="F143" s="970"/>
      <c r="G143" s="971"/>
      <c r="H143" s="971"/>
      <c r="I143" s="971"/>
      <c r="J143" s="971"/>
      <c r="K143" s="971"/>
      <c r="L143" s="971"/>
      <c r="M143" s="971"/>
      <c r="N143" s="971"/>
      <c r="O143" s="971"/>
      <c r="P143" s="971"/>
      <c r="Q143" s="971"/>
      <c r="R143" s="971"/>
      <c r="S143" s="971"/>
      <c r="T143" s="971"/>
      <c r="U143" s="972"/>
      <c r="V143" s="282"/>
      <c r="W143" s="308"/>
      <c r="X143" s="308"/>
      <c r="Y143" s="308"/>
    </row>
    <row r="144" spans="3:25" ht="13.9" customHeight="1" x14ac:dyDescent="0.15">
      <c r="C144" s="292"/>
      <c r="D144" s="991" t="s">
        <v>48</v>
      </c>
      <c r="E144" s="976" t="s">
        <v>79</v>
      </c>
      <c r="F144" s="359" t="s">
        <v>80</v>
      </c>
      <c r="G144" s="576"/>
      <c r="H144" s="576"/>
      <c r="I144" s="356"/>
      <c r="J144" s="356"/>
      <c r="K144" s="356"/>
      <c r="L144" s="364"/>
      <c r="M144" s="364"/>
      <c r="N144" s="364"/>
      <c r="O144" s="576"/>
      <c r="P144" s="576"/>
      <c r="Q144" s="576"/>
      <c r="R144" s="576"/>
      <c r="S144" s="356"/>
      <c r="T144" s="346"/>
      <c r="U144" s="267"/>
      <c r="V144" s="289"/>
      <c r="W144" s="308"/>
      <c r="X144" s="308"/>
      <c r="Y144" s="308"/>
    </row>
    <row r="145" spans="3:25" ht="37.9" customHeight="1" x14ac:dyDescent="0.15">
      <c r="C145" s="292"/>
      <c r="D145" s="992"/>
      <c r="E145" s="977"/>
      <c r="F145" s="641" t="s">
        <v>97</v>
      </c>
      <c r="G145" s="642"/>
      <c r="H145" s="642"/>
      <c r="I145" s="642"/>
      <c r="J145" s="642"/>
      <c r="K145" s="997">
        <f>+表紙!K169</f>
        <v>0</v>
      </c>
      <c r="L145" s="997"/>
      <c r="M145" s="997"/>
      <c r="N145" s="997"/>
      <c r="O145" s="997"/>
      <c r="P145" s="576" t="s">
        <v>77</v>
      </c>
      <c r="Q145" s="995" t="s">
        <v>98</v>
      </c>
      <c r="R145" s="995"/>
      <c r="S145" s="995"/>
      <c r="T145" s="995"/>
      <c r="U145" s="996"/>
      <c r="V145" s="572"/>
      <c r="W145" s="572"/>
      <c r="X145" s="289"/>
      <c r="Y145" s="308"/>
    </row>
    <row r="146" spans="3:25" ht="37.9" customHeight="1" x14ac:dyDescent="0.15">
      <c r="C146" s="292"/>
      <c r="D146" s="992"/>
      <c r="E146" s="977"/>
      <c r="F146" s="641" t="s">
        <v>99</v>
      </c>
      <c r="G146" s="642"/>
      <c r="H146" s="642"/>
      <c r="I146" s="642"/>
      <c r="J146" s="642"/>
      <c r="K146" s="997">
        <f>+表紙!K170</f>
        <v>0</v>
      </c>
      <c r="L146" s="997"/>
      <c r="M146" s="997"/>
      <c r="N146" s="997"/>
      <c r="O146" s="997"/>
      <c r="P146" s="576" t="s">
        <v>77</v>
      </c>
      <c r="Q146" s="995" t="s">
        <v>100</v>
      </c>
      <c r="R146" s="995"/>
      <c r="S146" s="995"/>
      <c r="T146" s="995"/>
      <c r="U146" s="996"/>
      <c r="V146" s="572"/>
      <c r="W146" s="572"/>
      <c r="X146" s="289"/>
      <c r="Y146" s="308"/>
    </row>
    <row r="147" spans="3:25" ht="15" customHeight="1" x14ac:dyDescent="0.15">
      <c r="C147" s="292"/>
      <c r="D147" s="992"/>
      <c r="E147" s="977"/>
      <c r="F147" s="269" t="s">
        <v>82</v>
      </c>
      <c r="G147" s="273"/>
      <c r="H147" s="273"/>
      <c r="I147" s="192"/>
      <c r="J147" s="192"/>
      <c r="K147" s="192"/>
      <c r="L147" s="272"/>
      <c r="M147" s="272"/>
      <c r="N147" s="272"/>
      <c r="O147" s="273"/>
      <c r="P147" s="273"/>
      <c r="Q147" s="273"/>
      <c r="R147" s="273"/>
      <c r="S147" s="192"/>
      <c r="T147" s="346"/>
      <c r="U147" s="274"/>
      <c r="V147" s="289"/>
      <c r="W147" s="308"/>
      <c r="X147" s="308"/>
      <c r="Y147" s="308"/>
    </row>
    <row r="148" spans="3:25" ht="13.9" customHeight="1" x14ac:dyDescent="0.15">
      <c r="C148" s="292"/>
      <c r="D148" s="992"/>
      <c r="E148" s="977"/>
      <c r="F148" s="967" t="str">
        <f>IF(COUNTA(表紙!F172)=1,+表紙!F172,"")</f>
        <v>該当なし</v>
      </c>
      <c r="G148" s="968"/>
      <c r="H148" s="968"/>
      <c r="I148" s="968"/>
      <c r="J148" s="968"/>
      <c r="K148" s="968"/>
      <c r="L148" s="968"/>
      <c r="M148" s="968"/>
      <c r="N148" s="968"/>
      <c r="O148" s="968"/>
      <c r="P148" s="968"/>
      <c r="Q148" s="968"/>
      <c r="R148" s="968"/>
      <c r="S148" s="968"/>
      <c r="T148" s="968"/>
      <c r="U148" s="969"/>
      <c r="V148" s="282"/>
      <c r="W148" s="308"/>
      <c r="X148" s="308"/>
      <c r="Y148" s="308"/>
    </row>
    <row r="149" spans="3:25" ht="13.9" customHeight="1" x14ac:dyDescent="0.15">
      <c r="C149" s="292"/>
      <c r="D149" s="992"/>
      <c r="E149" s="977"/>
      <c r="F149" s="967"/>
      <c r="G149" s="968"/>
      <c r="H149" s="968"/>
      <c r="I149" s="968"/>
      <c r="J149" s="968"/>
      <c r="K149" s="968"/>
      <c r="L149" s="968"/>
      <c r="M149" s="968"/>
      <c r="N149" s="968"/>
      <c r="O149" s="968"/>
      <c r="P149" s="968"/>
      <c r="Q149" s="968"/>
      <c r="R149" s="968"/>
      <c r="S149" s="968"/>
      <c r="T149" s="968"/>
      <c r="U149" s="969"/>
      <c r="V149" s="282"/>
      <c r="W149" s="308"/>
      <c r="X149" s="308"/>
      <c r="Y149" s="308"/>
    </row>
    <row r="150" spans="3:25" ht="13.9" customHeight="1" x14ac:dyDescent="0.15">
      <c r="C150" s="292"/>
      <c r="D150" s="992"/>
      <c r="E150" s="977"/>
      <c r="F150" s="967"/>
      <c r="G150" s="968"/>
      <c r="H150" s="968"/>
      <c r="I150" s="968"/>
      <c r="J150" s="968"/>
      <c r="K150" s="968"/>
      <c r="L150" s="968"/>
      <c r="M150" s="968"/>
      <c r="N150" s="968"/>
      <c r="O150" s="968"/>
      <c r="P150" s="968"/>
      <c r="Q150" s="968"/>
      <c r="R150" s="968"/>
      <c r="S150" s="968"/>
      <c r="T150" s="968"/>
      <c r="U150" s="969"/>
      <c r="V150" s="282"/>
      <c r="W150" s="308"/>
      <c r="X150" s="308"/>
      <c r="Y150" s="308"/>
    </row>
    <row r="151" spans="3:25" ht="13.9" customHeight="1" x14ac:dyDescent="0.15">
      <c r="C151" s="292"/>
      <c r="D151" s="992"/>
      <c r="E151" s="977"/>
      <c r="F151" s="967"/>
      <c r="G151" s="968"/>
      <c r="H151" s="968"/>
      <c r="I151" s="968"/>
      <c r="J151" s="968"/>
      <c r="K151" s="968"/>
      <c r="L151" s="968"/>
      <c r="M151" s="968"/>
      <c r="N151" s="968"/>
      <c r="O151" s="968"/>
      <c r="P151" s="968"/>
      <c r="Q151" s="968"/>
      <c r="R151" s="968"/>
      <c r="S151" s="968"/>
      <c r="T151" s="968"/>
      <c r="U151" s="969"/>
      <c r="V151" s="282"/>
      <c r="W151" s="308"/>
      <c r="X151" s="308"/>
      <c r="Y151" s="308"/>
    </row>
    <row r="152" spans="3:25" ht="13.9" customHeight="1" x14ac:dyDescent="0.15">
      <c r="C152" s="292"/>
      <c r="D152" s="992"/>
      <c r="E152" s="977"/>
      <c r="F152" s="967"/>
      <c r="G152" s="968"/>
      <c r="H152" s="968"/>
      <c r="I152" s="968"/>
      <c r="J152" s="968"/>
      <c r="K152" s="968"/>
      <c r="L152" s="968"/>
      <c r="M152" s="968"/>
      <c r="N152" s="968"/>
      <c r="O152" s="968"/>
      <c r="P152" s="968"/>
      <c r="Q152" s="968"/>
      <c r="R152" s="968"/>
      <c r="S152" s="968"/>
      <c r="T152" s="968"/>
      <c r="U152" s="969"/>
      <c r="V152" s="282"/>
      <c r="W152" s="308"/>
      <c r="X152" s="308"/>
      <c r="Y152" s="308"/>
    </row>
    <row r="153" spans="3:25" ht="13.9" customHeight="1" x14ac:dyDescent="0.15">
      <c r="C153" s="292"/>
      <c r="D153" s="992"/>
      <c r="E153" s="977"/>
      <c r="F153" s="967"/>
      <c r="G153" s="968"/>
      <c r="H153" s="968"/>
      <c r="I153" s="968"/>
      <c r="J153" s="968"/>
      <c r="K153" s="968"/>
      <c r="L153" s="968"/>
      <c r="M153" s="968"/>
      <c r="N153" s="968"/>
      <c r="O153" s="968"/>
      <c r="P153" s="968"/>
      <c r="Q153" s="968"/>
      <c r="R153" s="968"/>
      <c r="S153" s="968"/>
      <c r="T153" s="968"/>
      <c r="U153" s="969"/>
      <c r="V153" s="282"/>
      <c r="W153" s="308"/>
      <c r="X153" s="308"/>
      <c r="Y153" s="308"/>
    </row>
    <row r="154" spans="3:25" ht="13.9" customHeight="1" x14ac:dyDescent="0.15">
      <c r="C154" s="292"/>
      <c r="D154" s="992"/>
      <c r="E154" s="977"/>
      <c r="F154" s="967"/>
      <c r="G154" s="968"/>
      <c r="H154" s="968"/>
      <c r="I154" s="968"/>
      <c r="J154" s="968"/>
      <c r="K154" s="968"/>
      <c r="L154" s="968"/>
      <c r="M154" s="968"/>
      <c r="N154" s="968"/>
      <c r="O154" s="968"/>
      <c r="P154" s="968"/>
      <c r="Q154" s="968"/>
      <c r="R154" s="968"/>
      <c r="S154" s="968"/>
      <c r="T154" s="968"/>
      <c r="U154" s="969"/>
      <c r="V154" s="282"/>
      <c r="W154" s="308"/>
      <c r="X154" s="308"/>
      <c r="Y154" s="308"/>
    </row>
    <row r="155" spans="3:25" ht="13.9" customHeight="1" x14ac:dyDescent="0.15">
      <c r="C155" s="293"/>
      <c r="D155" s="993"/>
      <c r="E155" s="994"/>
      <c r="F155" s="970"/>
      <c r="G155" s="971"/>
      <c r="H155" s="971"/>
      <c r="I155" s="971"/>
      <c r="J155" s="971"/>
      <c r="K155" s="971"/>
      <c r="L155" s="971"/>
      <c r="M155" s="971"/>
      <c r="N155" s="971"/>
      <c r="O155" s="971"/>
      <c r="P155" s="971"/>
      <c r="Q155" s="971"/>
      <c r="R155" s="971"/>
      <c r="S155" s="971"/>
      <c r="T155" s="971"/>
      <c r="U155" s="972"/>
      <c r="V155" s="282"/>
      <c r="W155" s="308"/>
      <c r="X155" s="308"/>
      <c r="Y155" s="308"/>
    </row>
    <row r="156" spans="3:25" ht="18" customHeight="1" x14ac:dyDescent="0.15">
      <c r="C156" s="990" t="s">
        <v>101</v>
      </c>
      <c r="D156" s="990"/>
      <c r="E156" s="990"/>
      <c r="F156" s="990"/>
      <c r="G156" s="990"/>
      <c r="H156" s="990"/>
      <c r="I156" s="990"/>
      <c r="J156" s="990"/>
      <c r="K156" s="990"/>
      <c r="L156" s="990"/>
      <c r="M156" s="990"/>
      <c r="N156" s="990"/>
      <c r="O156" s="990"/>
      <c r="P156" s="990"/>
      <c r="Q156" s="990"/>
      <c r="R156" s="990"/>
      <c r="S156" s="990"/>
      <c r="T156" s="990"/>
      <c r="U156" s="990"/>
      <c r="V156" s="289"/>
      <c r="W156" s="308"/>
      <c r="X156" s="308"/>
      <c r="Y156" s="308"/>
    </row>
    <row r="157" spans="3:25" ht="15" customHeight="1" x14ac:dyDescent="0.15">
      <c r="C157" s="254" t="s">
        <v>102</v>
      </c>
      <c r="D157" s="290"/>
      <c r="E157" s="290"/>
      <c r="F157" s="533"/>
      <c r="G157" s="533"/>
      <c r="H157" s="533"/>
      <c r="I157" s="533"/>
      <c r="J157" s="533"/>
      <c r="K157" s="533"/>
      <c r="L157" s="533"/>
      <c r="M157" s="533"/>
      <c r="N157" s="533"/>
      <c r="O157" s="533"/>
      <c r="P157" s="533"/>
      <c r="Q157" s="533"/>
      <c r="R157" s="533"/>
      <c r="S157" s="533"/>
      <c r="T157" s="533"/>
      <c r="U157" s="291"/>
      <c r="V157" s="282"/>
      <c r="W157" s="308"/>
      <c r="X157" s="308"/>
      <c r="Y157" s="308"/>
    </row>
    <row r="158" spans="3:25" ht="15" customHeight="1" x14ac:dyDescent="0.15">
      <c r="C158" s="292"/>
      <c r="D158" s="991" t="s">
        <v>45</v>
      </c>
      <c r="E158" s="987" t="s">
        <v>71</v>
      </c>
      <c r="F158" s="260" t="s">
        <v>72</v>
      </c>
      <c r="G158" s="260"/>
      <c r="H158" s="260"/>
      <c r="I158" s="265"/>
      <c r="J158" s="265"/>
      <c r="K158" s="265"/>
      <c r="L158" s="266"/>
      <c r="M158" s="266"/>
      <c r="N158" s="266"/>
      <c r="O158" s="260"/>
      <c r="P158" s="260"/>
      <c r="Q158" s="260"/>
      <c r="R158" s="260"/>
      <c r="S158" s="265"/>
      <c r="T158" s="265"/>
      <c r="U158" s="267"/>
      <c r="V158" s="282"/>
      <c r="W158" s="308"/>
      <c r="X158" s="308"/>
      <c r="Y158" s="308"/>
    </row>
    <row r="159" spans="3:25" ht="45" customHeight="1" x14ac:dyDescent="0.15">
      <c r="C159" s="292"/>
      <c r="D159" s="992"/>
      <c r="E159" s="988"/>
      <c r="F159" s="641" t="s">
        <v>103</v>
      </c>
      <c r="G159" s="642"/>
      <c r="H159" s="642"/>
      <c r="I159" s="642"/>
      <c r="J159" s="642"/>
      <c r="K159" s="997" t="str">
        <f>+表紙!K183</f>
        <v>0</v>
      </c>
      <c r="L159" s="997"/>
      <c r="M159" s="997"/>
      <c r="N159" s="997"/>
      <c r="O159" s="997"/>
      <c r="P159" s="576" t="s">
        <v>77</v>
      </c>
      <c r="Q159" s="995" t="s">
        <v>104</v>
      </c>
      <c r="R159" s="995"/>
      <c r="S159" s="995"/>
      <c r="T159" s="995"/>
      <c r="U159" s="996"/>
      <c r="V159" s="572"/>
      <c r="W159" s="572"/>
      <c r="X159" s="289"/>
      <c r="Y159" s="308"/>
    </row>
    <row r="160" spans="3:25" ht="13.9" customHeight="1" x14ac:dyDescent="0.15">
      <c r="C160" s="292"/>
      <c r="D160" s="992"/>
      <c r="E160" s="988"/>
      <c r="F160" s="269" t="s">
        <v>78</v>
      </c>
      <c r="G160" s="273"/>
      <c r="H160" s="273"/>
      <c r="I160" s="287"/>
      <c r="J160" s="287"/>
      <c r="K160" s="287"/>
      <c r="L160" s="287"/>
      <c r="M160" s="287"/>
      <c r="N160" s="287"/>
      <c r="O160" s="287"/>
      <c r="P160" s="287"/>
      <c r="Q160" s="287"/>
      <c r="R160" s="287"/>
      <c r="S160" s="287"/>
      <c r="T160" s="345"/>
      <c r="U160" s="288"/>
      <c r="V160" s="282"/>
      <c r="W160" s="308"/>
      <c r="X160" s="308"/>
      <c r="Y160" s="308"/>
    </row>
    <row r="161" spans="3:25" ht="13.9" customHeight="1" x14ac:dyDescent="0.15">
      <c r="C161" s="292"/>
      <c r="D161" s="992"/>
      <c r="E161" s="988"/>
      <c r="F161" s="967" t="str">
        <f>IF(COUNTA(表紙!F185)=1,+表紙!F185,"")</f>
        <v>該当なし</v>
      </c>
      <c r="G161" s="968"/>
      <c r="H161" s="968"/>
      <c r="I161" s="968"/>
      <c r="J161" s="968"/>
      <c r="K161" s="968"/>
      <c r="L161" s="968"/>
      <c r="M161" s="968"/>
      <c r="N161" s="968"/>
      <c r="O161" s="968"/>
      <c r="P161" s="968"/>
      <c r="Q161" s="968"/>
      <c r="R161" s="968"/>
      <c r="S161" s="968"/>
      <c r="T161" s="968"/>
      <c r="U161" s="969"/>
      <c r="V161" s="282"/>
      <c r="W161" s="308"/>
      <c r="X161" s="308"/>
      <c r="Y161" s="308"/>
    </row>
    <row r="162" spans="3:25" ht="13.9" customHeight="1" x14ac:dyDescent="0.15">
      <c r="C162" s="292"/>
      <c r="D162" s="992"/>
      <c r="E162" s="988"/>
      <c r="F162" s="967"/>
      <c r="G162" s="968"/>
      <c r="H162" s="968"/>
      <c r="I162" s="968"/>
      <c r="J162" s="968"/>
      <c r="K162" s="968"/>
      <c r="L162" s="968"/>
      <c r="M162" s="968"/>
      <c r="N162" s="968"/>
      <c r="O162" s="968"/>
      <c r="P162" s="968"/>
      <c r="Q162" s="968"/>
      <c r="R162" s="968"/>
      <c r="S162" s="968"/>
      <c r="T162" s="968"/>
      <c r="U162" s="969"/>
      <c r="V162" s="282"/>
      <c r="W162" s="308"/>
      <c r="X162" s="308"/>
      <c r="Y162" s="308"/>
    </row>
    <row r="163" spans="3:25" ht="13.9" customHeight="1" x14ac:dyDescent="0.15">
      <c r="C163" s="292"/>
      <c r="D163" s="992"/>
      <c r="E163" s="988"/>
      <c r="F163" s="967"/>
      <c r="G163" s="968"/>
      <c r="H163" s="968"/>
      <c r="I163" s="968"/>
      <c r="J163" s="968"/>
      <c r="K163" s="968"/>
      <c r="L163" s="968"/>
      <c r="M163" s="968"/>
      <c r="N163" s="968"/>
      <c r="O163" s="968"/>
      <c r="P163" s="968"/>
      <c r="Q163" s="968"/>
      <c r="R163" s="968"/>
      <c r="S163" s="968"/>
      <c r="T163" s="968"/>
      <c r="U163" s="969"/>
      <c r="V163" s="282"/>
      <c r="W163" s="308"/>
      <c r="X163" s="308"/>
      <c r="Y163" s="308"/>
    </row>
    <row r="164" spans="3:25" ht="13.9" customHeight="1" x14ac:dyDescent="0.15">
      <c r="C164" s="292"/>
      <c r="D164" s="992"/>
      <c r="E164" s="988"/>
      <c r="F164" s="967"/>
      <c r="G164" s="968"/>
      <c r="H164" s="968"/>
      <c r="I164" s="968"/>
      <c r="J164" s="968"/>
      <c r="K164" s="968"/>
      <c r="L164" s="968"/>
      <c r="M164" s="968"/>
      <c r="N164" s="968"/>
      <c r="O164" s="968"/>
      <c r="P164" s="968"/>
      <c r="Q164" s="968"/>
      <c r="R164" s="968"/>
      <c r="S164" s="968"/>
      <c r="T164" s="968"/>
      <c r="U164" s="969"/>
      <c r="V164" s="282"/>
      <c r="W164" s="308"/>
      <c r="X164" s="308"/>
      <c r="Y164" s="308"/>
    </row>
    <row r="165" spans="3:25" ht="13.9" customHeight="1" x14ac:dyDescent="0.15">
      <c r="C165" s="292"/>
      <c r="D165" s="992"/>
      <c r="E165" s="988"/>
      <c r="F165" s="967"/>
      <c r="G165" s="968"/>
      <c r="H165" s="968"/>
      <c r="I165" s="968"/>
      <c r="J165" s="968"/>
      <c r="K165" s="968"/>
      <c r="L165" s="968"/>
      <c r="M165" s="968"/>
      <c r="N165" s="968"/>
      <c r="O165" s="968"/>
      <c r="P165" s="968"/>
      <c r="Q165" s="968"/>
      <c r="R165" s="968"/>
      <c r="S165" s="968"/>
      <c r="T165" s="968"/>
      <c r="U165" s="969"/>
      <c r="V165" s="282"/>
      <c r="W165" s="308"/>
      <c r="X165" s="308"/>
      <c r="Y165" s="308"/>
    </row>
    <row r="166" spans="3:25" ht="13.9" customHeight="1" x14ac:dyDescent="0.15">
      <c r="C166" s="292"/>
      <c r="D166" s="992"/>
      <c r="E166" s="988"/>
      <c r="F166" s="967"/>
      <c r="G166" s="968"/>
      <c r="H166" s="968"/>
      <c r="I166" s="968"/>
      <c r="J166" s="968"/>
      <c r="K166" s="968"/>
      <c r="L166" s="968"/>
      <c r="M166" s="968"/>
      <c r="N166" s="968"/>
      <c r="O166" s="968"/>
      <c r="P166" s="968"/>
      <c r="Q166" s="968"/>
      <c r="R166" s="968"/>
      <c r="S166" s="968"/>
      <c r="T166" s="968"/>
      <c r="U166" s="969"/>
      <c r="V166" s="282"/>
      <c r="W166" s="308"/>
      <c r="X166" s="308"/>
      <c r="Y166" s="308"/>
    </row>
    <row r="167" spans="3:25" ht="13.9" customHeight="1" x14ac:dyDescent="0.15">
      <c r="C167" s="292"/>
      <c r="D167" s="992"/>
      <c r="E167" s="988"/>
      <c r="F167" s="967"/>
      <c r="G167" s="968"/>
      <c r="H167" s="968"/>
      <c r="I167" s="968"/>
      <c r="J167" s="968"/>
      <c r="K167" s="968"/>
      <c r="L167" s="968"/>
      <c r="M167" s="968"/>
      <c r="N167" s="968"/>
      <c r="O167" s="968"/>
      <c r="P167" s="968"/>
      <c r="Q167" s="968"/>
      <c r="R167" s="968"/>
      <c r="S167" s="968"/>
      <c r="T167" s="968"/>
      <c r="U167" s="969"/>
      <c r="V167" s="282"/>
      <c r="W167" s="308"/>
      <c r="X167" s="308"/>
      <c r="Y167" s="308"/>
    </row>
    <row r="168" spans="3:25" ht="13.9" customHeight="1" x14ac:dyDescent="0.15">
      <c r="C168" s="292"/>
      <c r="D168" s="992"/>
      <c r="E168" s="988"/>
      <c r="F168" s="967"/>
      <c r="G168" s="968"/>
      <c r="H168" s="968"/>
      <c r="I168" s="968"/>
      <c r="J168" s="968"/>
      <c r="K168" s="968"/>
      <c r="L168" s="968"/>
      <c r="M168" s="968"/>
      <c r="N168" s="968"/>
      <c r="O168" s="968"/>
      <c r="P168" s="968"/>
      <c r="Q168" s="968"/>
      <c r="R168" s="968"/>
      <c r="S168" s="968"/>
      <c r="T168" s="968"/>
      <c r="U168" s="969"/>
      <c r="V168" s="282"/>
      <c r="W168" s="308"/>
      <c r="X168" s="308"/>
      <c r="Y168" s="308"/>
    </row>
    <row r="169" spans="3:25" ht="13.9" customHeight="1" x14ac:dyDescent="0.15">
      <c r="C169" s="292"/>
      <c r="D169" s="993"/>
      <c r="E169" s="989"/>
      <c r="F169" s="970"/>
      <c r="G169" s="971"/>
      <c r="H169" s="971"/>
      <c r="I169" s="971"/>
      <c r="J169" s="971"/>
      <c r="K169" s="971"/>
      <c r="L169" s="971"/>
      <c r="M169" s="971"/>
      <c r="N169" s="971"/>
      <c r="O169" s="971"/>
      <c r="P169" s="971"/>
      <c r="Q169" s="971"/>
      <c r="R169" s="971"/>
      <c r="S169" s="971"/>
      <c r="T169" s="971"/>
      <c r="U169" s="972"/>
      <c r="V169" s="282"/>
      <c r="W169" s="308"/>
      <c r="X169" s="308"/>
      <c r="Y169" s="308"/>
    </row>
    <row r="170" spans="3:25" ht="15" customHeight="1" x14ac:dyDescent="0.15">
      <c r="C170" s="292"/>
      <c r="D170" s="991" t="s">
        <v>48</v>
      </c>
      <c r="E170" s="976" t="s">
        <v>79</v>
      </c>
      <c r="F170" s="359" t="s">
        <v>80</v>
      </c>
      <c r="G170" s="260"/>
      <c r="H170" s="260"/>
      <c r="I170" s="265"/>
      <c r="J170" s="265"/>
      <c r="K170" s="265"/>
      <c r="L170" s="266"/>
      <c r="M170" s="266"/>
      <c r="N170" s="266"/>
      <c r="O170" s="260"/>
      <c r="P170" s="260"/>
      <c r="Q170" s="260"/>
      <c r="R170" s="260"/>
      <c r="S170" s="265"/>
      <c r="T170" s="346"/>
      <c r="U170" s="267"/>
      <c r="V170" s="282"/>
      <c r="W170" s="308"/>
      <c r="X170" s="308"/>
      <c r="Y170" s="308"/>
    </row>
    <row r="171" spans="3:25" ht="45" customHeight="1" x14ac:dyDescent="0.15">
      <c r="C171" s="292"/>
      <c r="D171" s="992"/>
      <c r="E171" s="977"/>
      <c r="F171" s="641" t="s">
        <v>105</v>
      </c>
      <c r="G171" s="642"/>
      <c r="H171" s="642"/>
      <c r="I171" s="642"/>
      <c r="J171" s="642"/>
      <c r="K171" s="997">
        <f>+表紙!K195</f>
        <v>0</v>
      </c>
      <c r="L171" s="997"/>
      <c r="M171" s="997"/>
      <c r="N171" s="997"/>
      <c r="O171" s="997"/>
      <c r="P171" s="276" t="s">
        <v>77</v>
      </c>
      <c r="Q171" s="995" t="s">
        <v>106</v>
      </c>
      <c r="R171" s="995"/>
      <c r="S171" s="995"/>
      <c r="T171" s="995"/>
      <c r="U171" s="996"/>
      <c r="V171" s="572"/>
      <c r="W171" s="572"/>
      <c r="X171" s="289"/>
      <c r="Y171" s="308"/>
    </row>
    <row r="172" spans="3:25" ht="15" customHeight="1" x14ac:dyDescent="0.15">
      <c r="C172" s="292"/>
      <c r="D172" s="992"/>
      <c r="E172" s="977"/>
      <c r="F172" s="269" t="s">
        <v>82</v>
      </c>
      <c r="G172" s="273"/>
      <c r="H172" s="273"/>
      <c r="I172" s="192"/>
      <c r="J172" s="192"/>
      <c r="K172" s="192"/>
      <c r="L172" s="272"/>
      <c r="M172" s="272"/>
      <c r="N172" s="272"/>
      <c r="O172" s="273"/>
      <c r="P172" s="273"/>
      <c r="Q172" s="273"/>
      <c r="R172" s="273"/>
      <c r="S172" s="192"/>
      <c r="T172" s="346"/>
      <c r="U172" s="274"/>
      <c r="V172" s="282"/>
      <c r="W172" s="308"/>
      <c r="X172" s="308"/>
      <c r="Y172" s="308"/>
    </row>
    <row r="173" spans="3:25" ht="13.9" customHeight="1" x14ac:dyDescent="0.15">
      <c r="C173" s="292"/>
      <c r="D173" s="992"/>
      <c r="E173" s="977"/>
      <c r="F173" s="967" t="str">
        <f>IF(COUNTA(表紙!F197)=1,+表紙!F197,"")</f>
        <v>該当なし</v>
      </c>
      <c r="G173" s="968"/>
      <c r="H173" s="968"/>
      <c r="I173" s="968"/>
      <c r="J173" s="968"/>
      <c r="K173" s="968"/>
      <c r="L173" s="968"/>
      <c r="M173" s="968"/>
      <c r="N173" s="968"/>
      <c r="O173" s="968"/>
      <c r="P173" s="968"/>
      <c r="Q173" s="968"/>
      <c r="R173" s="968"/>
      <c r="S173" s="968"/>
      <c r="T173" s="968"/>
      <c r="U173" s="969"/>
      <c r="V173" s="282"/>
      <c r="W173" s="308"/>
      <c r="X173" s="308"/>
      <c r="Y173" s="308"/>
    </row>
    <row r="174" spans="3:25" ht="13.9" customHeight="1" x14ac:dyDescent="0.15">
      <c r="C174" s="292"/>
      <c r="D174" s="992"/>
      <c r="E174" s="977"/>
      <c r="F174" s="967"/>
      <c r="G174" s="968"/>
      <c r="H174" s="968"/>
      <c r="I174" s="968"/>
      <c r="J174" s="968"/>
      <c r="K174" s="968"/>
      <c r="L174" s="968"/>
      <c r="M174" s="968"/>
      <c r="N174" s="968"/>
      <c r="O174" s="968"/>
      <c r="P174" s="968"/>
      <c r="Q174" s="968"/>
      <c r="R174" s="968"/>
      <c r="S174" s="968"/>
      <c r="T174" s="968"/>
      <c r="U174" s="969"/>
      <c r="V174" s="282"/>
      <c r="W174" s="308"/>
      <c r="X174" s="308"/>
      <c r="Y174" s="308"/>
    </row>
    <row r="175" spans="3:25" ht="13.9" customHeight="1" x14ac:dyDescent="0.15">
      <c r="C175" s="292"/>
      <c r="D175" s="992"/>
      <c r="E175" s="977"/>
      <c r="F175" s="967"/>
      <c r="G175" s="968"/>
      <c r="H175" s="968"/>
      <c r="I175" s="968"/>
      <c r="J175" s="968"/>
      <c r="K175" s="968"/>
      <c r="L175" s="968"/>
      <c r="M175" s="968"/>
      <c r="N175" s="968"/>
      <c r="O175" s="968"/>
      <c r="P175" s="968"/>
      <c r="Q175" s="968"/>
      <c r="R175" s="968"/>
      <c r="S175" s="968"/>
      <c r="T175" s="968"/>
      <c r="U175" s="969"/>
      <c r="V175" s="282"/>
      <c r="W175" s="308"/>
      <c r="X175" s="308"/>
      <c r="Y175" s="308"/>
    </row>
    <row r="176" spans="3:25" ht="13.9" customHeight="1" x14ac:dyDescent="0.15">
      <c r="C176" s="292"/>
      <c r="D176" s="992"/>
      <c r="E176" s="977"/>
      <c r="F176" s="967"/>
      <c r="G176" s="968"/>
      <c r="H176" s="968"/>
      <c r="I176" s="968"/>
      <c r="J176" s="968"/>
      <c r="K176" s="968"/>
      <c r="L176" s="968"/>
      <c r="M176" s="968"/>
      <c r="N176" s="968"/>
      <c r="O176" s="968"/>
      <c r="P176" s="968"/>
      <c r="Q176" s="968"/>
      <c r="R176" s="968"/>
      <c r="S176" s="968"/>
      <c r="T176" s="968"/>
      <c r="U176" s="969"/>
      <c r="V176" s="282"/>
      <c r="W176" s="308"/>
      <c r="X176" s="308"/>
      <c r="Y176" s="308"/>
    </row>
    <row r="177" spans="3:25" ht="13.9" customHeight="1" x14ac:dyDescent="0.15">
      <c r="C177" s="292"/>
      <c r="D177" s="992"/>
      <c r="E177" s="977"/>
      <c r="F177" s="967"/>
      <c r="G177" s="968"/>
      <c r="H177" s="968"/>
      <c r="I177" s="968"/>
      <c r="J177" s="968"/>
      <c r="K177" s="968"/>
      <c r="L177" s="968"/>
      <c r="M177" s="968"/>
      <c r="N177" s="968"/>
      <c r="O177" s="968"/>
      <c r="P177" s="968"/>
      <c r="Q177" s="968"/>
      <c r="R177" s="968"/>
      <c r="S177" s="968"/>
      <c r="T177" s="968"/>
      <c r="U177" s="969"/>
      <c r="V177" s="282"/>
      <c r="W177" s="308"/>
      <c r="X177" s="308"/>
      <c r="Y177" s="308"/>
    </row>
    <row r="178" spans="3:25" ht="13.9" customHeight="1" x14ac:dyDescent="0.15">
      <c r="C178" s="292"/>
      <c r="D178" s="992"/>
      <c r="E178" s="977"/>
      <c r="F178" s="967"/>
      <c r="G178" s="968"/>
      <c r="H178" s="968"/>
      <c r="I178" s="968"/>
      <c r="J178" s="968"/>
      <c r="K178" s="968"/>
      <c r="L178" s="968"/>
      <c r="M178" s="968"/>
      <c r="N178" s="968"/>
      <c r="O178" s="968"/>
      <c r="P178" s="968"/>
      <c r="Q178" s="968"/>
      <c r="R178" s="968"/>
      <c r="S178" s="968"/>
      <c r="T178" s="968"/>
      <c r="U178" s="969"/>
      <c r="V178" s="282"/>
      <c r="W178" s="308"/>
      <c r="X178" s="308"/>
      <c r="Y178" s="308"/>
    </row>
    <row r="179" spans="3:25" ht="13.9" customHeight="1" x14ac:dyDescent="0.15">
      <c r="C179" s="292"/>
      <c r="D179" s="992"/>
      <c r="E179" s="977"/>
      <c r="F179" s="967"/>
      <c r="G179" s="968"/>
      <c r="H179" s="968"/>
      <c r="I179" s="968"/>
      <c r="J179" s="968"/>
      <c r="K179" s="968"/>
      <c r="L179" s="968"/>
      <c r="M179" s="968"/>
      <c r="N179" s="968"/>
      <c r="O179" s="968"/>
      <c r="P179" s="968"/>
      <c r="Q179" s="968"/>
      <c r="R179" s="968"/>
      <c r="S179" s="968"/>
      <c r="T179" s="968"/>
      <c r="U179" s="969"/>
      <c r="V179" s="282"/>
      <c r="W179" s="308"/>
      <c r="X179" s="308"/>
      <c r="Y179" s="308"/>
    </row>
    <row r="180" spans="3:25" ht="13.9" customHeight="1" x14ac:dyDescent="0.15">
      <c r="C180" s="292"/>
      <c r="D180" s="992"/>
      <c r="E180" s="977"/>
      <c r="F180" s="967"/>
      <c r="G180" s="968"/>
      <c r="H180" s="968"/>
      <c r="I180" s="968"/>
      <c r="J180" s="968"/>
      <c r="K180" s="968"/>
      <c r="L180" s="968"/>
      <c r="M180" s="968"/>
      <c r="N180" s="968"/>
      <c r="O180" s="968"/>
      <c r="P180" s="968"/>
      <c r="Q180" s="968"/>
      <c r="R180" s="968"/>
      <c r="S180" s="968"/>
      <c r="T180" s="968"/>
      <c r="U180" s="969"/>
      <c r="V180" s="282"/>
      <c r="W180" s="308"/>
      <c r="X180" s="308"/>
      <c r="Y180" s="308"/>
    </row>
    <row r="181" spans="3:25" ht="13.9" customHeight="1" x14ac:dyDescent="0.15">
      <c r="C181" s="293"/>
      <c r="D181" s="993"/>
      <c r="E181" s="994"/>
      <c r="F181" s="970"/>
      <c r="G181" s="971"/>
      <c r="H181" s="971"/>
      <c r="I181" s="971"/>
      <c r="J181" s="971"/>
      <c r="K181" s="971"/>
      <c r="L181" s="971"/>
      <c r="M181" s="971"/>
      <c r="N181" s="971"/>
      <c r="O181" s="971"/>
      <c r="P181" s="971"/>
      <c r="Q181" s="971"/>
      <c r="R181" s="971"/>
      <c r="S181" s="971"/>
      <c r="T181" s="971"/>
      <c r="U181" s="972"/>
      <c r="V181" s="282"/>
      <c r="W181" s="308"/>
      <c r="X181" s="308"/>
      <c r="Y181" s="308"/>
    </row>
    <row r="182" spans="3:25" ht="15" customHeight="1" x14ac:dyDescent="0.15">
      <c r="C182" s="254" t="s">
        <v>107</v>
      </c>
      <c r="D182" s="290"/>
      <c r="E182" s="290"/>
      <c r="F182" s="533"/>
      <c r="G182" s="533"/>
      <c r="H182" s="533"/>
      <c r="I182" s="533"/>
      <c r="J182" s="533"/>
      <c r="K182" s="533"/>
      <c r="L182" s="533"/>
      <c r="M182" s="533"/>
      <c r="N182" s="533"/>
      <c r="O182" s="533"/>
      <c r="P182" s="533"/>
      <c r="Q182" s="533"/>
      <c r="R182" s="533"/>
      <c r="S182" s="533"/>
      <c r="T182" s="533"/>
      <c r="U182" s="291"/>
      <c r="V182" s="289"/>
      <c r="W182" s="308"/>
      <c r="X182" s="308"/>
      <c r="Y182" s="308"/>
    </row>
    <row r="183" spans="3:25" ht="15" customHeight="1" x14ac:dyDescent="0.15">
      <c r="C183" s="292"/>
      <c r="D183" s="991" t="s">
        <v>45</v>
      </c>
      <c r="E183" s="976" t="s">
        <v>71</v>
      </c>
      <c r="F183" s="260" t="s">
        <v>72</v>
      </c>
      <c r="G183" s="260"/>
      <c r="H183" s="260"/>
      <c r="I183" s="265"/>
      <c r="J183" s="265"/>
      <c r="K183" s="265"/>
      <c r="L183" s="266"/>
      <c r="M183" s="266"/>
      <c r="N183" s="266"/>
      <c r="O183" s="260"/>
      <c r="P183" s="260"/>
      <c r="Q183" s="260"/>
      <c r="R183" s="260"/>
      <c r="S183" s="265"/>
      <c r="T183" s="346"/>
      <c r="U183" s="357"/>
      <c r="V183" s="289"/>
      <c r="W183" s="308"/>
      <c r="X183" s="308"/>
      <c r="Y183" s="308"/>
    </row>
    <row r="184" spans="3:25" ht="43.15" customHeight="1" x14ac:dyDescent="0.15">
      <c r="C184" s="292"/>
      <c r="D184" s="992"/>
      <c r="E184" s="977"/>
      <c r="F184" s="998" t="s">
        <v>108</v>
      </c>
      <c r="G184" s="999"/>
      <c r="H184" s="999"/>
      <c r="I184" s="999"/>
      <c r="J184" s="999"/>
      <c r="K184" s="997">
        <f>+表紙!K208</f>
        <v>7978.7999999999993</v>
      </c>
      <c r="L184" s="997"/>
      <c r="M184" s="997"/>
      <c r="N184" s="997"/>
      <c r="O184" s="997"/>
      <c r="P184" s="294" t="s">
        <v>77</v>
      </c>
      <c r="Q184" s="978" t="s">
        <v>109</v>
      </c>
      <c r="R184" s="979"/>
      <c r="S184" s="979"/>
      <c r="T184" s="979"/>
      <c r="U184" s="980"/>
      <c r="V184" s="572"/>
      <c r="W184" s="572"/>
      <c r="X184" s="289"/>
      <c r="Y184" s="308"/>
    </row>
    <row r="185" spans="3:25" ht="43.15" customHeight="1" x14ac:dyDescent="0.15">
      <c r="C185" s="292"/>
      <c r="D185" s="992"/>
      <c r="E185" s="977"/>
      <c r="F185" s="295"/>
      <c r="G185" s="641" t="s">
        <v>110</v>
      </c>
      <c r="H185" s="642"/>
      <c r="I185" s="642"/>
      <c r="J185" s="642"/>
      <c r="K185" s="997" t="str">
        <f>+表紙!K209</f>
        <v>0</v>
      </c>
      <c r="L185" s="997"/>
      <c r="M185" s="997"/>
      <c r="N185" s="997"/>
      <c r="O185" s="997"/>
      <c r="P185" s="577" t="s">
        <v>77</v>
      </c>
      <c r="Q185" s="981"/>
      <c r="R185" s="982"/>
      <c r="S185" s="982"/>
      <c r="T185" s="982"/>
      <c r="U185" s="983"/>
      <c r="V185" s="572"/>
      <c r="W185" s="572"/>
      <c r="X185" s="289"/>
      <c r="Y185" s="308"/>
    </row>
    <row r="186" spans="3:25" ht="43.15" customHeight="1" x14ac:dyDescent="0.15">
      <c r="C186" s="292"/>
      <c r="D186" s="992"/>
      <c r="E186" s="977"/>
      <c r="F186" s="295"/>
      <c r="G186" s="641" t="s">
        <v>111</v>
      </c>
      <c r="H186" s="642"/>
      <c r="I186" s="642"/>
      <c r="J186" s="642"/>
      <c r="K186" s="997">
        <f>+表紙!K210</f>
        <v>7978.7999999999993</v>
      </c>
      <c r="L186" s="997"/>
      <c r="M186" s="997"/>
      <c r="N186" s="997"/>
      <c r="O186" s="997"/>
      <c r="P186" s="577" t="s">
        <v>77</v>
      </c>
      <c r="Q186" s="981"/>
      <c r="R186" s="982"/>
      <c r="S186" s="982"/>
      <c r="T186" s="982"/>
      <c r="U186" s="983"/>
      <c r="V186" s="572"/>
      <c r="W186" s="572"/>
      <c r="X186" s="289"/>
      <c r="Y186" s="308"/>
    </row>
    <row r="187" spans="3:25" ht="43.15" customHeight="1" x14ac:dyDescent="0.15">
      <c r="C187" s="292"/>
      <c r="D187" s="992"/>
      <c r="E187" s="977"/>
      <c r="F187" s="295"/>
      <c r="G187" s="641" t="s">
        <v>112</v>
      </c>
      <c r="H187" s="642"/>
      <c r="I187" s="642"/>
      <c r="J187" s="642"/>
      <c r="K187" s="997" t="str">
        <f>+表紙!K211</f>
        <v>0</v>
      </c>
      <c r="L187" s="997"/>
      <c r="M187" s="997"/>
      <c r="N187" s="997"/>
      <c r="O187" s="997"/>
      <c r="P187" s="577" t="s">
        <v>77</v>
      </c>
      <c r="Q187" s="981"/>
      <c r="R187" s="982"/>
      <c r="S187" s="982"/>
      <c r="T187" s="982"/>
      <c r="U187" s="983"/>
      <c r="V187" s="572"/>
      <c r="W187" s="572"/>
      <c r="X187" s="289"/>
      <c r="Y187" s="308"/>
    </row>
    <row r="188" spans="3:25" ht="43.15" customHeight="1" x14ac:dyDescent="0.15">
      <c r="C188" s="292"/>
      <c r="D188" s="992"/>
      <c r="E188" s="977"/>
      <c r="F188" s="296"/>
      <c r="G188" s="641" t="s">
        <v>113</v>
      </c>
      <c r="H188" s="642"/>
      <c r="I188" s="642"/>
      <c r="J188" s="642"/>
      <c r="K188" s="997" t="str">
        <f>+表紙!K212</f>
        <v>0</v>
      </c>
      <c r="L188" s="997"/>
      <c r="M188" s="997"/>
      <c r="N188" s="997"/>
      <c r="O188" s="997"/>
      <c r="P188" s="577" t="s">
        <v>77</v>
      </c>
      <c r="Q188" s="984"/>
      <c r="R188" s="985"/>
      <c r="S188" s="985"/>
      <c r="T188" s="985"/>
      <c r="U188" s="986"/>
      <c r="V188" s="572"/>
      <c r="W188" s="572"/>
      <c r="X188" s="289"/>
      <c r="Y188" s="308"/>
    </row>
    <row r="189" spans="3:25" ht="13.9" customHeight="1" x14ac:dyDescent="0.15">
      <c r="C189" s="292"/>
      <c r="D189" s="992"/>
      <c r="E189" s="977"/>
      <c r="F189" s="269" t="s">
        <v>78</v>
      </c>
      <c r="G189" s="273"/>
      <c r="H189" s="273"/>
      <c r="I189" s="287"/>
      <c r="J189" s="287"/>
      <c r="K189" s="287"/>
      <c r="L189" s="287"/>
      <c r="M189" s="287"/>
      <c r="N189" s="287"/>
      <c r="O189" s="287"/>
      <c r="P189" s="287"/>
      <c r="Q189" s="287"/>
      <c r="R189" s="287"/>
      <c r="S189" s="287"/>
      <c r="T189" s="345"/>
      <c r="U189" s="288"/>
      <c r="V189" s="289"/>
      <c r="W189" s="308"/>
      <c r="X189" s="308"/>
      <c r="Y189" s="308"/>
    </row>
    <row r="190" spans="3:25" ht="13.9" customHeight="1" x14ac:dyDescent="0.15">
      <c r="C190" s="292"/>
      <c r="D190" s="992"/>
      <c r="E190" s="977"/>
      <c r="F190" s="967" t="str">
        <f>IF(COUNTA(表紙!F214)=1,+表紙!F214,"")</f>
        <v>・委託先処理業者選定時、事前に処理施設の視察を実施している。
・委託先処理業者の最終処分施設を定期的の視察している。</v>
      </c>
      <c r="G190" s="968"/>
      <c r="H190" s="968"/>
      <c r="I190" s="968"/>
      <c r="J190" s="968"/>
      <c r="K190" s="968"/>
      <c r="L190" s="968"/>
      <c r="M190" s="968"/>
      <c r="N190" s="968"/>
      <c r="O190" s="968"/>
      <c r="P190" s="968"/>
      <c r="Q190" s="968"/>
      <c r="R190" s="968"/>
      <c r="S190" s="968"/>
      <c r="T190" s="968"/>
      <c r="U190" s="969"/>
      <c r="V190" s="282"/>
      <c r="W190" s="308"/>
      <c r="X190" s="308"/>
      <c r="Y190" s="308"/>
    </row>
    <row r="191" spans="3:25" ht="13.9" customHeight="1" x14ac:dyDescent="0.15">
      <c r="C191" s="292"/>
      <c r="D191" s="992"/>
      <c r="E191" s="977"/>
      <c r="F191" s="967"/>
      <c r="G191" s="968"/>
      <c r="H191" s="968"/>
      <c r="I191" s="968"/>
      <c r="J191" s="968"/>
      <c r="K191" s="968"/>
      <c r="L191" s="968"/>
      <c r="M191" s="968"/>
      <c r="N191" s="968"/>
      <c r="O191" s="968"/>
      <c r="P191" s="968"/>
      <c r="Q191" s="968"/>
      <c r="R191" s="968"/>
      <c r="S191" s="968"/>
      <c r="T191" s="968"/>
      <c r="U191" s="969"/>
      <c r="V191" s="282"/>
      <c r="W191" s="308"/>
      <c r="X191" s="308"/>
      <c r="Y191" s="308"/>
    </row>
    <row r="192" spans="3:25" ht="13.9" customHeight="1" x14ac:dyDescent="0.15">
      <c r="C192" s="292"/>
      <c r="D192" s="992"/>
      <c r="E192" s="977"/>
      <c r="F192" s="967"/>
      <c r="G192" s="968"/>
      <c r="H192" s="968"/>
      <c r="I192" s="968"/>
      <c r="J192" s="968"/>
      <c r="K192" s="968"/>
      <c r="L192" s="968"/>
      <c r="M192" s="968"/>
      <c r="N192" s="968"/>
      <c r="O192" s="968"/>
      <c r="P192" s="968"/>
      <c r="Q192" s="968"/>
      <c r="R192" s="968"/>
      <c r="S192" s="968"/>
      <c r="T192" s="968"/>
      <c r="U192" s="969"/>
      <c r="V192" s="282"/>
      <c r="W192" s="308"/>
      <c r="X192" s="308"/>
      <c r="Y192" s="308"/>
    </row>
    <row r="193" spans="3:25" ht="13.9" customHeight="1" x14ac:dyDescent="0.15">
      <c r="C193" s="292"/>
      <c r="D193" s="992"/>
      <c r="E193" s="977"/>
      <c r="F193" s="967"/>
      <c r="G193" s="968"/>
      <c r="H193" s="968"/>
      <c r="I193" s="968"/>
      <c r="J193" s="968"/>
      <c r="K193" s="968"/>
      <c r="L193" s="968"/>
      <c r="M193" s="968"/>
      <c r="N193" s="968"/>
      <c r="O193" s="968"/>
      <c r="P193" s="968"/>
      <c r="Q193" s="968"/>
      <c r="R193" s="968"/>
      <c r="S193" s="968"/>
      <c r="T193" s="968"/>
      <c r="U193" s="969"/>
      <c r="V193" s="282"/>
      <c r="W193" s="308"/>
      <c r="X193" s="308"/>
      <c r="Y193" s="308"/>
    </row>
    <row r="194" spans="3:25" ht="13.9" customHeight="1" x14ac:dyDescent="0.15">
      <c r="C194" s="292"/>
      <c r="D194" s="992"/>
      <c r="E194" s="977"/>
      <c r="F194" s="967"/>
      <c r="G194" s="968"/>
      <c r="H194" s="968"/>
      <c r="I194" s="968"/>
      <c r="J194" s="968"/>
      <c r="K194" s="968"/>
      <c r="L194" s="968"/>
      <c r="M194" s="968"/>
      <c r="N194" s="968"/>
      <c r="O194" s="968"/>
      <c r="P194" s="968"/>
      <c r="Q194" s="968"/>
      <c r="R194" s="968"/>
      <c r="S194" s="968"/>
      <c r="T194" s="968"/>
      <c r="U194" s="969"/>
      <c r="V194" s="282"/>
      <c r="W194" s="308"/>
      <c r="X194" s="308"/>
      <c r="Y194" s="308"/>
    </row>
    <row r="195" spans="3:25" ht="13.9" customHeight="1" x14ac:dyDescent="0.15">
      <c r="C195" s="292"/>
      <c r="D195" s="992"/>
      <c r="E195" s="977"/>
      <c r="F195" s="967"/>
      <c r="G195" s="968"/>
      <c r="H195" s="968"/>
      <c r="I195" s="968"/>
      <c r="J195" s="968"/>
      <c r="K195" s="968"/>
      <c r="L195" s="968"/>
      <c r="M195" s="968"/>
      <c r="N195" s="968"/>
      <c r="O195" s="968"/>
      <c r="P195" s="968"/>
      <c r="Q195" s="968"/>
      <c r="R195" s="968"/>
      <c r="S195" s="968"/>
      <c r="T195" s="968"/>
      <c r="U195" s="969"/>
      <c r="V195" s="282"/>
      <c r="W195" s="308"/>
      <c r="X195" s="308"/>
      <c r="Y195" s="308"/>
    </row>
    <row r="196" spans="3:25" ht="13.9" customHeight="1" x14ac:dyDescent="0.15">
      <c r="C196" s="292"/>
      <c r="D196" s="992"/>
      <c r="E196" s="977"/>
      <c r="F196" s="967"/>
      <c r="G196" s="968"/>
      <c r="H196" s="968"/>
      <c r="I196" s="968"/>
      <c r="J196" s="968"/>
      <c r="K196" s="968"/>
      <c r="L196" s="968"/>
      <c r="M196" s="968"/>
      <c r="N196" s="968"/>
      <c r="O196" s="968"/>
      <c r="P196" s="968"/>
      <c r="Q196" s="968"/>
      <c r="R196" s="968"/>
      <c r="S196" s="968"/>
      <c r="T196" s="968"/>
      <c r="U196" s="969"/>
      <c r="V196" s="282"/>
      <c r="W196" s="308"/>
      <c r="X196" s="308"/>
      <c r="Y196" s="308"/>
    </row>
    <row r="197" spans="3:25" ht="13.9" customHeight="1" x14ac:dyDescent="0.15">
      <c r="C197" s="292"/>
      <c r="D197" s="992"/>
      <c r="E197" s="977"/>
      <c r="F197" s="967"/>
      <c r="G197" s="968"/>
      <c r="H197" s="968"/>
      <c r="I197" s="968"/>
      <c r="J197" s="968"/>
      <c r="K197" s="968"/>
      <c r="L197" s="968"/>
      <c r="M197" s="968"/>
      <c r="N197" s="968"/>
      <c r="O197" s="968"/>
      <c r="P197" s="968"/>
      <c r="Q197" s="968"/>
      <c r="R197" s="968"/>
      <c r="S197" s="968"/>
      <c r="T197" s="968"/>
      <c r="U197" s="969"/>
      <c r="V197" s="282"/>
      <c r="W197" s="308"/>
      <c r="X197" s="308"/>
      <c r="Y197" s="308"/>
    </row>
    <row r="198" spans="3:25" ht="13.9" customHeight="1" x14ac:dyDescent="0.15">
      <c r="C198" s="293"/>
      <c r="D198" s="993"/>
      <c r="E198" s="994"/>
      <c r="F198" s="970"/>
      <c r="G198" s="971"/>
      <c r="H198" s="971"/>
      <c r="I198" s="971"/>
      <c r="J198" s="971"/>
      <c r="K198" s="971"/>
      <c r="L198" s="971"/>
      <c r="M198" s="971"/>
      <c r="N198" s="971"/>
      <c r="O198" s="971"/>
      <c r="P198" s="971"/>
      <c r="Q198" s="971"/>
      <c r="R198" s="971"/>
      <c r="S198" s="971"/>
      <c r="T198" s="971"/>
      <c r="U198" s="972"/>
      <c r="V198" s="282"/>
      <c r="W198" s="308"/>
      <c r="X198" s="308"/>
      <c r="Y198" s="308"/>
    </row>
    <row r="199" spans="3:25" ht="18" customHeight="1" x14ac:dyDescent="0.15">
      <c r="C199" s="966" t="s">
        <v>114</v>
      </c>
      <c r="D199" s="966"/>
      <c r="E199" s="966"/>
      <c r="F199" s="966"/>
      <c r="G199" s="966"/>
      <c r="H199" s="966"/>
      <c r="I199" s="966"/>
      <c r="J199" s="966"/>
      <c r="K199" s="966"/>
      <c r="L199" s="966"/>
      <c r="M199" s="966"/>
      <c r="N199" s="966"/>
      <c r="O199" s="966"/>
      <c r="P199" s="966"/>
      <c r="Q199" s="966"/>
      <c r="R199" s="966"/>
      <c r="S199" s="966"/>
      <c r="T199" s="966"/>
      <c r="U199" s="966"/>
      <c r="V199" s="289"/>
      <c r="W199" s="308"/>
      <c r="X199" s="308"/>
      <c r="Y199" s="308"/>
    </row>
    <row r="200" spans="3:25" ht="15" customHeight="1" x14ac:dyDescent="0.15">
      <c r="C200" s="297"/>
      <c r="D200" s="991" t="s">
        <v>48</v>
      </c>
      <c r="E200" s="976" t="s">
        <v>79</v>
      </c>
      <c r="F200" s="359" t="s">
        <v>80</v>
      </c>
      <c r="G200" s="260"/>
      <c r="H200" s="260"/>
      <c r="I200" s="265"/>
      <c r="J200" s="265"/>
      <c r="K200" s="265"/>
      <c r="L200" s="266"/>
      <c r="M200" s="266"/>
      <c r="N200" s="266"/>
      <c r="O200" s="260"/>
      <c r="P200" s="260"/>
      <c r="Q200" s="260"/>
      <c r="R200" s="260"/>
      <c r="S200" s="265"/>
      <c r="T200" s="265"/>
      <c r="U200" s="267"/>
      <c r="V200" s="282"/>
      <c r="W200" s="308"/>
      <c r="X200" s="308"/>
      <c r="Y200" s="308"/>
    </row>
    <row r="201" spans="3:25" ht="45" customHeight="1" x14ac:dyDescent="0.15">
      <c r="C201" s="292"/>
      <c r="D201" s="992"/>
      <c r="E201" s="977"/>
      <c r="F201" s="998" t="s">
        <v>108</v>
      </c>
      <c r="G201" s="999"/>
      <c r="H201" s="999"/>
      <c r="I201" s="999"/>
      <c r="J201" s="999"/>
      <c r="K201" s="997">
        <f>+表紙!K225</f>
        <v>7580.7</v>
      </c>
      <c r="L201" s="997"/>
      <c r="M201" s="997"/>
      <c r="N201" s="997"/>
      <c r="O201" s="997"/>
      <c r="P201" s="294" t="s">
        <v>77</v>
      </c>
      <c r="Q201" s="978" t="s">
        <v>115</v>
      </c>
      <c r="R201" s="979"/>
      <c r="S201" s="979"/>
      <c r="T201" s="979"/>
      <c r="U201" s="980"/>
      <c r="V201" s="330"/>
      <c r="W201" s="330"/>
      <c r="X201" s="289"/>
      <c r="Y201" s="308"/>
    </row>
    <row r="202" spans="3:25" ht="45" customHeight="1" x14ac:dyDescent="0.15">
      <c r="C202" s="292"/>
      <c r="D202" s="992"/>
      <c r="E202" s="977"/>
      <c r="F202" s="295"/>
      <c r="G202" s="641" t="s">
        <v>110</v>
      </c>
      <c r="H202" s="642"/>
      <c r="I202" s="642"/>
      <c r="J202" s="642"/>
      <c r="K202" s="997">
        <f>+表紙!K226</f>
        <v>0</v>
      </c>
      <c r="L202" s="997"/>
      <c r="M202" s="997"/>
      <c r="N202" s="997"/>
      <c r="O202" s="997"/>
      <c r="P202" s="577" t="s">
        <v>77</v>
      </c>
      <c r="Q202" s="981"/>
      <c r="R202" s="982"/>
      <c r="S202" s="982"/>
      <c r="T202" s="982"/>
      <c r="U202" s="983"/>
      <c r="V202" s="330"/>
      <c r="W202" s="330"/>
      <c r="X202" s="289"/>
      <c r="Y202" s="308"/>
    </row>
    <row r="203" spans="3:25" ht="45" customHeight="1" x14ac:dyDescent="0.15">
      <c r="C203" s="292"/>
      <c r="D203" s="992"/>
      <c r="E203" s="977"/>
      <c r="F203" s="295"/>
      <c r="G203" s="641" t="s">
        <v>111</v>
      </c>
      <c r="H203" s="642"/>
      <c r="I203" s="642"/>
      <c r="J203" s="642"/>
      <c r="K203" s="997">
        <f>+表紙!K227</f>
        <v>7580.7</v>
      </c>
      <c r="L203" s="997"/>
      <c r="M203" s="997"/>
      <c r="N203" s="997"/>
      <c r="O203" s="997"/>
      <c r="P203" s="577" t="s">
        <v>77</v>
      </c>
      <c r="Q203" s="981"/>
      <c r="R203" s="982"/>
      <c r="S203" s="982"/>
      <c r="T203" s="982"/>
      <c r="U203" s="983"/>
      <c r="V203" s="330"/>
      <c r="W203" s="330"/>
      <c r="X203" s="289"/>
      <c r="Y203" s="308"/>
    </row>
    <row r="204" spans="3:25" ht="45" customHeight="1" x14ac:dyDescent="0.15">
      <c r="C204" s="292"/>
      <c r="D204" s="992"/>
      <c r="E204" s="977"/>
      <c r="F204" s="295"/>
      <c r="G204" s="641" t="s">
        <v>112</v>
      </c>
      <c r="H204" s="642"/>
      <c r="I204" s="642"/>
      <c r="J204" s="642"/>
      <c r="K204" s="997">
        <f>+表紙!K228</f>
        <v>0</v>
      </c>
      <c r="L204" s="997"/>
      <c r="M204" s="997"/>
      <c r="N204" s="997"/>
      <c r="O204" s="997"/>
      <c r="P204" s="577" t="s">
        <v>77</v>
      </c>
      <c r="Q204" s="981"/>
      <c r="R204" s="982"/>
      <c r="S204" s="982"/>
      <c r="T204" s="982"/>
      <c r="U204" s="983"/>
      <c r="V204" s="330"/>
      <c r="W204" s="330"/>
      <c r="X204" s="289"/>
      <c r="Y204" s="308"/>
    </row>
    <row r="205" spans="3:25" ht="45" customHeight="1" x14ac:dyDescent="0.15">
      <c r="C205" s="292"/>
      <c r="D205" s="992"/>
      <c r="E205" s="977"/>
      <c r="F205" s="296"/>
      <c r="G205" s="641" t="s">
        <v>113</v>
      </c>
      <c r="H205" s="642"/>
      <c r="I205" s="642"/>
      <c r="J205" s="642"/>
      <c r="K205" s="997">
        <f>+表紙!K229</f>
        <v>0</v>
      </c>
      <c r="L205" s="997"/>
      <c r="M205" s="997"/>
      <c r="N205" s="997"/>
      <c r="O205" s="997"/>
      <c r="P205" s="577" t="s">
        <v>77</v>
      </c>
      <c r="Q205" s="984"/>
      <c r="R205" s="985"/>
      <c r="S205" s="985"/>
      <c r="T205" s="985"/>
      <c r="U205" s="986"/>
      <c r="V205" s="330"/>
      <c r="W205" s="330"/>
      <c r="X205" s="289"/>
      <c r="Y205" s="308"/>
    </row>
    <row r="206" spans="3:25" ht="13.9" customHeight="1" x14ac:dyDescent="0.15">
      <c r="C206" s="292"/>
      <c r="D206" s="992"/>
      <c r="E206" s="977"/>
      <c r="F206" s="269" t="s">
        <v>82</v>
      </c>
      <c r="G206" s="273"/>
      <c r="H206" s="273"/>
      <c r="I206" s="192"/>
      <c r="J206" s="192"/>
      <c r="K206" s="192"/>
      <c r="L206" s="272"/>
      <c r="M206" s="272"/>
      <c r="N206" s="272"/>
      <c r="O206" s="273"/>
      <c r="P206" s="273"/>
      <c r="Q206" s="273"/>
      <c r="R206" s="273"/>
      <c r="S206" s="192"/>
      <c r="T206" s="192"/>
      <c r="U206" s="274"/>
      <c r="V206" s="289"/>
      <c r="W206" s="308"/>
      <c r="X206" s="308"/>
      <c r="Y206" s="308"/>
    </row>
    <row r="207" spans="3:25" ht="13.9" customHeight="1" x14ac:dyDescent="0.15">
      <c r="C207" s="292"/>
      <c r="D207" s="992"/>
      <c r="E207" s="977"/>
      <c r="F207" s="967" t="str">
        <f>IF(COUNTA(表紙!F231)=1,+表紙!F231,"")</f>
        <v>・委託先処理業者の施設視察を継続的に実施する。
・再生処理業者のリサイクル率を高める。</v>
      </c>
      <c r="G207" s="968"/>
      <c r="H207" s="968"/>
      <c r="I207" s="968"/>
      <c r="J207" s="968"/>
      <c r="K207" s="968"/>
      <c r="L207" s="968"/>
      <c r="M207" s="968"/>
      <c r="N207" s="968"/>
      <c r="O207" s="968"/>
      <c r="P207" s="968"/>
      <c r="Q207" s="968"/>
      <c r="R207" s="968"/>
      <c r="S207" s="968"/>
      <c r="T207" s="968"/>
      <c r="U207" s="969"/>
      <c r="V207" s="289"/>
      <c r="W207" s="308"/>
      <c r="X207" s="308"/>
      <c r="Y207" s="308"/>
    </row>
    <row r="208" spans="3:25" ht="13.9" customHeight="1" x14ac:dyDescent="0.15">
      <c r="C208" s="292"/>
      <c r="D208" s="992"/>
      <c r="E208" s="977"/>
      <c r="F208" s="967"/>
      <c r="G208" s="968"/>
      <c r="H208" s="968"/>
      <c r="I208" s="968"/>
      <c r="J208" s="968"/>
      <c r="K208" s="968"/>
      <c r="L208" s="968"/>
      <c r="M208" s="968"/>
      <c r="N208" s="968"/>
      <c r="O208" s="968"/>
      <c r="P208" s="968"/>
      <c r="Q208" s="968"/>
      <c r="R208" s="968"/>
      <c r="S208" s="968"/>
      <c r="T208" s="968"/>
      <c r="U208" s="969"/>
      <c r="V208" s="289"/>
      <c r="W208" s="308"/>
      <c r="X208" s="308"/>
      <c r="Y208" s="308"/>
    </row>
    <row r="209" spans="1:25" ht="13.9" customHeight="1" x14ac:dyDescent="0.15">
      <c r="C209" s="292"/>
      <c r="D209" s="992"/>
      <c r="E209" s="977"/>
      <c r="F209" s="967"/>
      <c r="G209" s="968"/>
      <c r="H209" s="968"/>
      <c r="I209" s="968"/>
      <c r="J209" s="968"/>
      <c r="K209" s="968"/>
      <c r="L209" s="968"/>
      <c r="M209" s="968"/>
      <c r="N209" s="968"/>
      <c r="O209" s="968"/>
      <c r="P209" s="968"/>
      <c r="Q209" s="968"/>
      <c r="R209" s="968"/>
      <c r="S209" s="968"/>
      <c r="T209" s="968"/>
      <c r="U209" s="969"/>
      <c r="V209" s="289"/>
      <c r="W209" s="308"/>
      <c r="X209" s="308"/>
      <c r="Y209" s="308"/>
    </row>
    <row r="210" spans="1:25" ht="13.9" customHeight="1" x14ac:dyDescent="0.15">
      <c r="C210" s="292"/>
      <c r="D210" s="992"/>
      <c r="E210" s="977"/>
      <c r="F210" s="967"/>
      <c r="G210" s="968"/>
      <c r="H210" s="968"/>
      <c r="I210" s="968"/>
      <c r="J210" s="968"/>
      <c r="K210" s="968"/>
      <c r="L210" s="968"/>
      <c r="M210" s="968"/>
      <c r="N210" s="968"/>
      <c r="O210" s="968"/>
      <c r="P210" s="968"/>
      <c r="Q210" s="968"/>
      <c r="R210" s="968"/>
      <c r="S210" s="968"/>
      <c r="T210" s="968"/>
      <c r="U210" s="969"/>
      <c r="V210" s="289"/>
      <c r="W210" s="308"/>
      <c r="X210" s="308"/>
      <c r="Y210" s="308"/>
    </row>
    <row r="211" spans="1:25" ht="13.9" customHeight="1" x14ac:dyDescent="0.15">
      <c r="C211" s="292"/>
      <c r="D211" s="992"/>
      <c r="E211" s="977"/>
      <c r="F211" s="967"/>
      <c r="G211" s="968"/>
      <c r="H211" s="968"/>
      <c r="I211" s="968"/>
      <c r="J211" s="968"/>
      <c r="K211" s="968"/>
      <c r="L211" s="968"/>
      <c r="M211" s="968"/>
      <c r="N211" s="968"/>
      <c r="O211" s="968"/>
      <c r="P211" s="968"/>
      <c r="Q211" s="968"/>
      <c r="R211" s="968"/>
      <c r="S211" s="968"/>
      <c r="T211" s="968"/>
      <c r="U211" s="969"/>
      <c r="V211" s="289"/>
      <c r="W211" s="308"/>
      <c r="X211" s="308"/>
      <c r="Y211" s="308"/>
    </row>
    <row r="212" spans="1:25" ht="13.9" customHeight="1" x14ac:dyDescent="0.15">
      <c r="C212" s="292"/>
      <c r="D212" s="992"/>
      <c r="E212" s="977"/>
      <c r="F212" s="967"/>
      <c r="G212" s="968"/>
      <c r="H212" s="968"/>
      <c r="I212" s="968"/>
      <c r="J212" s="968"/>
      <c r="K212" s="968"/>
      <c r="L212" s="968"/>
      <c r="M212" s="968"/>
      <c r="N212" s="968"/>
      <c r="O212" s="968"/>
      <c r="P212" s="968"/>
      <c r="Q212" s="968"/>
      <c r="R212" s="968"/>
      <c r="S212" s="968"/>
      <c r="T212" s="968"/>
      <c r="U212" s="969"/>
      <c r="V212" s="289"/>
      <c r="W212" s="308"/>
      <c r="X212" s="308"/>
      <c r="Y212" s="308"/>
    </row>
    <row r="213" spans="1:25" ht="13.9" customHeight="1" x14ac:dyDescent="0.15">
      <c r="C213" s="292"/>
      <c r="D213" s="992"/>
      <c r="E213" s="977"/>
      <c r="F213" s="967"/>
      <c r="G213" s="968"/>
      <c r="H213" s="968"/>
      <c r="I213" s="968"/>
      <c r="J213" s="968"/>
      <c r="K213" s="968"/>
      <c r="L213" s="968"/>
      <c r="M213" s="968"/>
      <c r="N213" s="968"/>
      <c r="O213" s="968"/>
      <c r="P213" s="968"/>
      <c r="Q213" s="968"/>
      <c r="R213" s="968"/>
      <c r="S213" s="968"/>
      <c r="T213" s="968"/>
      <c r="U213" s="969"/>
      <c r="V213" s="289"/>
      <c r="W213" s="308"/>
      <c r="X213" s="308"/>
      <c r="Y213" s="308"/>
    </row>
    <row r="214" spans="1:25" ht="13.9" customHeight="1" x14ac:dyDescent="0.15">
      <c r="C214" s="292"/>
      <c r="D214" s="992"/>
      <c r="E214" s="977"/>
      <c r="F214" s="967"/>
      <c r="G214" s="968"/>
      <c r="H214" s="968"/>
      <c r="I214" s="968"/>
      <c r="J214" s="968"/>
      <c r="K214" s="968"/>
      <c r="L214" s="968"/>
      <c r="M214" s="968"/>
      <c r="N214" s="968"/>
      <c r="O214" s="968"/>
      <c r="P214" s="968"/>
      <c r="Q214" s="968"/>
      <c r="R214" s="968"/>
      <c r="S214" s="968"/>
      <c r="T214" s="968"/>
      <c r="U214" s="969"/>
      <c r="V214" s="289"/>
      <c r="W214" s="308"/>
      <c r="X214" s="308"/>
      <c r="Y214" s="308"/>
    </row>
    <row r="215" spans="1:25" ht="13.9" customHeight="1" x14ac:dyDescent="0.15">
      <c r="C215" s="292"/>
      <c r="D215" s="992"/>
      <c r="E215" s="977"/>
      <c r="F215" s="970"/>
      <c r="G215" s="971"/>
      <c r="H215" s="971"/>
      <c r="I215" s="971"/>
      <c r="J215" s="971"/>
      <c r="K215" s="971"/>
      <c r="L215" s="971"/>
      <c r="M215" s="971"/>
      <c r="N215" s="971"/>
      <c r="O215" s="971"/>
      <c r="P215" s="971"/>
      <c r="Q215" s="971"/>
      <c r="R215" s="971"/>
      <c r="S215" s="971"/>
      <c r="T215" s="971"/>
      <c r="U215" s="972"/>
      <c r="V215" s="289"/>
      <c r="W215" s="308"/>
      <c r="X215" s="308"/>
      <c r="Y215" s="308"/>
    </row>
    <row r="216" spans="1:25" ht="60" customHeight="1" x14ac:dyDescent="0.15">
      <c r="C216" s="973" t="s">
        <v>116</v>
      </c>
      <c r="D216" s="974"/>
      <c r="E216" s="975"/>
      <c r="F216" s="264"/>
      <c r="G216" s="264"/>
      <c r="H216" s="264"/>
      <c r="I216" s="265"/>
      <c r="J216" s="265"/>
      <c r="K216" s="265"/>
      <c r="L216" s="266"/>
      <c r="M216" s="266"/>
      <c r="N216" s="266"/>
      <c r="O216" s="260"/>
      <c r="P216" s="260"/>
      <c r="Q216" s="260"/>
      <c r="R216" s="260"/>
      <c r="S216" s="265"/>
      <c r="T216" s="356"/>
      <c r="U216" s="357"/>
      <c r="W216" s="308"/>
      <c r="X216" s="308"/>
      <c r="Y216" s="308"/>
    </row>
    <row r="217" spans="1:25" ht="19.899999999999999" customHeight="1" x14ac:dyDescent="0.15">
      <c r="C217" s="616"/>
      <c r="D217" s="617"/>
      <c r="E217" s="617"/>
      <c r="F217" s="271"/>
      <c r="G217" s="271"/>
      <c r="H217" s="271"/>
      <c r="I217" s="192"/>
      <c r="J217" s="192"/>
      <c r="K217" s="192"/>
      <c r="L217" s="272"/>
      <c r="M217" s="272"/>
      <c r="N217" s="272"/>
      <c r="O217" s="273"/>
      <c r="P217" s="273"/>
      <c r="Q217" s="273"/>
      <c r="R217" s="273"/>
      <c r="S217" s="192"/>
      <c r="T217" s="346"/>
      <c r="U217" s="346"/>
    </row>
    <row r="218" spans="1:25" ht="19.899999999999999" customHeight="1" x14ac:dyDescent="0.15">
      <c r="C218" s="618"/>
      <c r="D218" s="619"/>
      <c r="E218" s="619"/>
      <c r="F218" s="413"/>
      <c r="G218" s="413"/>
      <c r="H218" s="413"/>
      <c r="I218" s="346"/>
      <c r="J218" s="346"/>
      <c r="K218" s="346"/>
      <c r="L218" s="250"/>
      <c r="M218" s="250"/>
      <c r="N218" s="250"/>
      <c r="O218" s="276"/>
      <c r="P218" s="276"/>
      <c r="Q218" s="276"/>
      <c r="R218" s="276"/>
      <c r="S218" s="346"/>
      <c r="T218" s="346"/>
      <c r="U218" s="346"/>
    </row>
    <row r="219" spans="1:25" ht="19.899999999999999" customHeight="1" x14ac:dyDescent="0.15">
      <c r="C219" s="618"/>
      <c r="D219" s="619"/>
      <c r="E219" s="619"/>
      <c r="F219" s="413"/>
      <c r="G219" s="413"/>
      <c r="H219" s="413"/>
      <c r="I219" s="346"/>
      <c r="J219" s="346"/>
      <c r="K219" s="346"/>
      <c r="L219" s="250"/>
      <c r="M219" s="250"/>
      <c r="N219" s="250"/>
      <c r="O219" s="276"/>
      <c r="P219" s="276"/>
      <c r="Q219" s="276"/>
      <c r="R219" s="276"/>
      <c r="S219" s="346"/>
      <c r="T219" s="346"/>
      <c r="U219" s="346"/>
    </row>
    <row r="220" spans="1:25" ht="19.899999999999999" customHeight="1" x14ac:dyDescent="0.15">
      <c r="C220" s="618"/>
      <c r="D220" s="619"/>
      <c r="E220" s="619"/>
      <c r="F220" s="413"/>
      <c r="G220" s="413"/>
      <c r="H220" s="413"/>
      <c r="I220" s="346"/>
      <c r="J220" s="346"/>
      <c r="K220" s="346"/>
      <c r="L220" s="250"/>
      <c r="M220" s="250"/>
      <c r="N220" s="250"/>
      <c r="O220" s="276"/>
      <c r="P220" s="276"/>
      <c r="Q220" s="276"/>
      <c r="R220" s="276"/>
      <c r="S220" s="346"/>
      <c r="T220" s="346"/>
      <c r="U220" s="346"/>
    </row>
    <row r="221" spans="1:25" ht="19.899999999999999" customHeight="1" x14ac:dyDescent="0.15">
      <c r="C221" s="618"/>
      <c r="D221" s="619"/>
      <c r="E221" s="619"/>
      <c r="F221" s="413"/>
      <c r="G221" s="413"/>
      <c r="H221" s="413"/>
      <c r="I221" s="346"/>
      <c r="J221" s="346"/>
      <c r="K221" s="346"/>
      <c r="L221" s="250"/>
      <c r="M221" s="250"/>
      <c r="N221" s="250"/>
      <c r="O221" s="276"/>
      <c r="P221" s="276"/>
      <c r="Q221" s="276"/>
      <c r="R221" s="276"/>
      <c r="S221" s="346"/>
      <c r="T221" s="346"/>
      <c r="U221" s="346"/>
    </row>
    <row r="222" spans="1:25" ht="19.899999999999999" customHeight="1" x14ac:dyDescent="0.15">
      <c r="C222" s="966" t="s">
        <v>117</v>
      </c>
      <c r="D222" s="966"/>
      <c r="E222" s="966"/>
      <c r="F222" s="966"/>
      <c r="G222" s="966"/>
      <c r="H222" s="966"/>
      <c r="I222" s="966"/>
      <c r="J222" s="966"/>
      <c r="K222" s="966"/>
      <c r="L222" s="966"/>
      <c r="M222" s="966"/>
      <c r="N222" s="966"/>
      <c r="O222" s="966"/>
      <c r="P222" s="966"/>
      <c r="Q222" s="966"/>
      <c r="R222" s="966"/>
      <c r="S222" s="966"/>
      <c r="T222" s="966"/>
      <c r="U222" s="966"/>
    </row>
    <row r="223" spans="1:25" ht="13.5" x14ac:dyDescent="0.15">
      <c r="C223" s="269" t="s">
        <v>118</v>
      </c>
      <c r="D223" s="7"/>
      <c r="E223" s="7"/>
      <c r="F223" s="271"/>
      <c r="G223" s="271"/>
      <c r="H223" s="271"/>
      <c r="I223" s="192"/>
      <c r="J223" s="192"/>
      <c r="K223" s="192"/>
      <c r="L223" s="272"/>
      <c r="M223" s="272"/>
      <c r="N223" s="272"/>
      <c r="O223" s="273"/>
      <c r="P223" s="273"/>
      <c r="Q223" s="273"/>
      <c r="R223" s="273"/>
      <c r="S223" s="192"/>
      <c r="T223" s="192"/>
      <c r="U223" s="274"/>
    </row>
    <row r="224" spans="1:25" ht="15" customHeight="1" x14ac:dyDescent="0.15">
      <c r="A224" s="48">
        <v>11</v>
      </c>
      <c r="C224" s="298"/>
      <c r="D224" s="299"/>
      <c r="E224" s="299"/>
      <c r="F224" s="299"/>
      <c r="G224" s="299"/>
      <c r="H224" s="299"/>
      <c r="I224" s="299"/>
      <c r="J224" s="299"/>
      <c r="K224" s="299"/>
      <c r="L224" s="299"/>
      <c r="M224" s="299"/>
      <c r="N224" s="299"/>
      <c r="O224" s="299"/>
      <c r="P224" s="299"/>
      <c r="Q224" s="299"/>
      <c r="R224" s="299"/>
      <c r="S224" s="299"/>
      <c r="T224" s="299"/>
      <c r="U224" s="300"/>
    </row>
    <row r="225" spans="1:22" ht="24" customHeight="1" x14ac:dyDescent="0.15">
      <c r="C225" s="301">
        <v>1</v>
      </c>
      <c r="D225" s="964" t="s">
        <v>119</v>
      </c>
      <c r="E225" s="964"/>
      <c r="F225" s="964"/>
      <c r="G225" s="964"/>
      <c r="H225" s="964"/>
      <c r="I225" s="964"/>
      <c r="J225" s="964"/>
      <c r="K225" s="964"/>
      <c r="L225" s="964"/>
      <c r="M225" s="964"/>
      <c r="N225" s="964"/>
      <c r="O225" s="964"/>
      <c r="P225" s="964"/>
      <c r="Q225" s="964"/>
      <c r="R225" s="964"/>
      <c r="S225" s="964"/>
      <c r="T225" s="964"/>
      <c r="U225" s="965"/>
    </row>
    <row r="226" spans="1:22" ht="40.9" customHeight="1" x14ac:dyDescent="0.15">
      <c r="C226" s="301"/>
      <c r="D226" s="964" t="s">
        <v>120</v>
      </c>
      <c r="E226" s="964"/>
      <c r="F226" s="964"/>
      <c r="G226" s="964"/>
      <c r="H226" s="964"/>
      <c r="I226" s="964"/>
      <c r="J226" s="964"/>
      <c r="K226" s="964"/>
      <c r="L226" s="964"/>
      <c r="M226" s="964"/>
      <c r="N226" s="964"/>
      <c r="O226" s="964"/>
      <c r="P226" s="964"/>
      <c r="Q226" s="964"/>
      <c r="R226" s="964"/>
      <c r="S226" s="964"/>
      <c r="T226" s="964"/>
      <c r="U226" s="965"/>
    </row>
    <row r="227" spans="1:22" ht="15" customHeight="1" x14ac:dyDescent="0.15">
      <c r="C227" s="301">
        <v>2</v>
      </c>
      <c r="D227" s="302" t="s">
        <v>121</v>
      </c>
      <c r="E227" s="570"/>
      <c r="F227" s="570"/>
      <c r="G227" s="570"/>
      <c r="H227" s="570"/>
      <c r="I227" s="570"/>
      <c r="J227" s="570"/>
      <c r="K227" s="570"/>
      <c r="L227" s="570"/>
      <c r="M227" s="570"/>
      <c r="N227" s="570"/>
      <c r="O227" s="570"/>
      <c r="P227" s="570"/>
      <c r="Q227" s="570"/>
      <c r="R227" s="570"/>
      <c r="S227" s="570"/>
      <c r="T227" s="570"/>
      <c r="U227" s="571"/>
    </row>
    <row r="228" spans="1:22" ht="15" customHeight="1" x14ac:dyDescent="0.15">
      <c r="C228" s="301">
        <v>3</v>
      </c>
      <c r="D228" s="302" t="s">
        <v>122</v>
      </c>
      <c r="E228" s="570"/>
      <c r="F228" s="570"/>
      <c r="G228" s="570"/>
      <c r="H228" s="570"/>
      <c r="I228" s="570"/>
      <c r="J228" s="570"/>
      <c r="K228" s="570"/>
      <c r="L228" s="570"/>
      <c r="M228" s="570"/>
      <c r="N228" s="570"/>
      <c r="O228" s="570"/>
      <c r="P228" s="570"/>
      <c r="Q228" s="570"/>
      <c r="R228" s="570"/>
      <c r="S228" s="570"/>
      <c r="T228" s="570"/>
      <c r="U228" s="571"/>
    </row>
    <row r="229" spans="1:22" ht="15" customHeight="1" x14ac:dyDescent="0.15">
      <c r="C229" s="301"/>
      <c r="D229" s="303" t="s">
        <v>123</v>
      </c>
      <c r="E229" s="302" t="s">
        <v>124</v>
      </c>
      <c r="F229" s="570"/>
      <c r="G229" s="570"/>
      <c r="H229" s="570"/>
      <c r="I229" s="570"/>
      <c r="J229" s="570"/>
      <c r="K229" s="570"/>
      <c r="L229" s="570"/>
      <c r="M229" s="570"/>
      <c r="N229" s="570"/>
      <c r="O229" s="570"/>
      <c r="P229" s="570"/>
      <c r="Q229" s="570"/>
      <c r="R229" s="570"/>
      <c r="S229" s="570"/>
      <c r="T229" s="570"/>
      <c r="U229" s="571"/>
    </row>
    <row r="230" spans="1:22" ht="39" customHeight="1" x14ac:dyDescent="0.15">
      <c r="C230" s="301"/>
      <c r="D230" s="303" t="s">
        <v>125</v>
      </c>
      <c r="E230" s="964" t="s">
        <v>126</v>
      </c>
      <c r="F230" s="964"/>
      <c r="G230" s="964"/>
      <c r="H230" s="964"/>
      <c r="I230" s="964"/>
      <c r="J230" s="964"/>
      <c r="K230" s="964"/>
      <c r="L230" s="964"/>
      <c r="M230" s="964"/>
      <c r="N230" s="964"/>
      <c r="O230" s="964"/>
      <c r="P230" s="964"/>
      <c r="Q230" s="964"/>
      <c r="R230" s="964"/>
      <c r="S230" s="964"/>
      <c r="T230" s="964"/>
      <c r="U230" s="965"/>
    </row>
    <row r="231" spans="1:22" ht="30" customHeight="1" x14ac:dyDescent="0.15">
      <c r="C231" s="301"/>
      <c r="D231" s="303" t="s">
        <v>128</v>
      </c>
      <c r="E231" s="964" t="s">
        <v>129</v>
      </c>
      <c r="F231" s="964"/>
      <c r="G231" s="964"/>
      <c r="H231" s="964"/>
      <c r="I231" s="964"/>
      <c r="J231" s="964"/>
      <c r="K231" s="964"/>
      <c r="L231" s="964"/>
      <c r="M231" s="964"/>
      <c r="N231" s="964"/>
      <c r="O231" s="964"/>
      <c r="P231" s="964"/>
      <c r="Q231" s="964"/>
      <c r="R231" s="964"/>
      <c r="S231" s="964"/>
      <c r="T231" s="964"/>
      <c r="U231" s="965"/>
    </row>
    <row r="232" spans="1:22" ht="40.9" customHeight="1" x14ac:dyDescent="0.15">
      <c r="C232" s="301">
        <v>4</v>
      </c>
      <c r="D232" s="964" t="s">
        <v>131</v>
      </c>
      <c r="E232" s="964"/>
      <c r="F232" s="964"/>
      <c r="G232" s="964"/>
      <c r="H232" s="964"/>
      <c r="I232" s="964"/>
      <c r="J232" s="964"/>
      <c r="K232" s="964"/>
      <c r="L232" s="964"/>
      <c r="M232" s="964"/>
      <c r="N232" s="964"/>
      <c r="O232" s="964"/>
      <c r="P232" s="964"/>
      <c r="Q232" s="964"/>
      <c r="R232" s="964"/>
      <c r="S232" s="964"/>
      <c r="T232" s="964"/>
      <c r="U232" s="965"/>
    </row>
    <row r="233" spans="1:22" ht="76.150000000000006" customHeight="1" x14ac:dyDescent="0.15">
      <c r="C233" s="301">
        <v>5</v>
      </c>
      <c r="D233" s="964" t="s">
        <v>133</v>
      </c>
      <c r="E233" s="964"/>
      <c r="F233" s="964"/>
      <c r="G233" s="964"/>
      <c r="H233" s="964"/>
      <c r="I233" s="964"/>
      <c r="J233" s="964"/>
      <c r="K233" s="964"/>
      <c r="L233" s="964"/>
      <c r="M233" s="964"/>
      <c r="N233" s="964"/>
      <c r="O233" s="964"/>
      <c r="P233" s="964"/>
      <c r="Q233" s="964"/>
      <c r="R233" s="964"/>
      <c r="S233" s="964"/>
      <c r="T233" s="964"/>
      <c r="U233" s="965"/>
    </row>
    <row r="234" spans="1:22" ht="40.9" customHeight="1" x14ac:dyDescent="0.15">
      <c r="C234" s="301">
        <v>6</v>
      </c>
      <c r="D234" s="964" t="s">
        <v>135</v>
      </c>
      <c r="E234" s="964"/>
      <c r="F234" s="964"/>
      <c r="G234" s="964"/>
      <c r="H234" s="964"/>
      <c r="I234" s="964"/>
      <c r="J234" s="964"/>
      <c r="K234" s="964"/>
      <c r="L234" s="964"/>
      <c r="M234" s="964"/>
      <c r="N234" s="964"/>
      <c r="O234" s="964"/>
      <c r="P234" s="964"/>
      <c r="Q234" s="964"/>
      <c r="R234" s="964"/>
      <c r="S234" s="964"/>
      <c r="T234" s="964"/>
      <c r="U234" s="965"/>
    </row>
    <row r="235" spans="1:22" ht="15" customHeight="1" x14ac:dyDescent="0.15">
      <c r="C235" s="301">
        <v>7</v>
      </c>
      <c r="D235" s="302" t="s">
        <v>137</v>
      </c>
      <c r="E235" s="570"/>
      <c r="F235" s="570"/>
      <c r="G235" s="570"/>
      <c r="H235" s="570"/>
      <c r="I235" s="570"/>
      <c r="J235" s="570"/>
      <c r="K235" s="570"/>
      <c r="L235" s="570"/>
      <c r="M235" s="570"/>
      <c r="N235" s="570"/>
      <c r="O235" s="570"/>
      <c r="P235" s="570"/>
      <c r="Q235" s="570"/>
      <c r="R235" s="570"/>
      <c r="S235" s="570"/>
      <c r="T235" s="570"/>
      <c r="U235" s="571"/>
    </row>
    <row r="236" spans="1:22" ht="15" customHeight="1" x14ac:dyDescent="0.15">
      <c r="C236" s="304"/>
      <c r="D236" s="305"/>
      <c r="E236" s="305"/>
      <c r="F236" s="305"/>
      <c r="G236" s="305"/>
      <c r="H236" s="305"/>
      <c r="I236" s="305"/>
      <c r="J236" s="305"/>
      <c r="K236" s="305"/>
      <c r="L236" s="305"/>
      <c r="M236" s="305"/>
      <c r="N236" s="305"/>
      <c r="O236" s="305"/>
      <c r="P236" s="305"/>
      <c r="Q236" s="305"/>
      <c r="R236" s="305"/>
      <c r="S236" s="305"/>
      <c r="T236" s="305"/>
      <c r="U236" s="306"/>
    </row>
    <row r="237" spans="1:22" ht="15" customHeight="1" x14ac:dyDescent="0.15"/>
    <row r="238" spans="1:22" ht="23.25" customHeight="1" x14ac:dyDescent="0.15">
      <c r="A238" s="50"/>
      <c r="B238" s="50"/>
      <c r="V238" s="50"/>
    </row>
    <row r="239" spans="1:22" ht="23.25" customHeight="1" x14ac:dyDescent="0.15">
      <c r="A239" s="50"/>
      <c r="B239" s="50"/>
      <c r="V239" s="50"/>
    </row>
    <row r="240" spans="1:22" ht="23.25" customHeight="1" x14ac:dyDescent="0.15">
      <c r="A240" s="50"/>
      <c r="B240" s="50"/>
      <c r="V240" s="50"/>
    </row>
    <row r="241" spans="1:22" ht="23.25" customHeight="1" x14ac:dyDescent="0.15">
      <c r="A241" s="50"/>
      <c r="B241" s="50"/>
      <c r="V241" s="50"/>
    </row>
    <row r="242" spans="1:22" x14ac:dyDescent="0.15">
      <c r="A242" s="50"/>
      <c r="B242" s="50"/>
      <c r="V242" s="50"/>
    </row>
    <row r="243" spans="1:22" x14ac:dyDescent="0.15">
      <c r="A243" s="50"/>
      <c r="B243" s="50"/>
      <c r="V243" s="50"/>
    </row>
    <row r="244" spans="1:22" x14ac:dyDescent="0.15">
      <c r="A244" s="50"/>
      <c r="B244" s="50"/>
      <c r="V244" s="50"/>
    </row>
    <row r="245" spans="1:22" x14ac:dyDescent="0.15">
      <c r="A245" s="50"/>
      <c r="B245" s="50"/>
      <c r="V245" s="50"/>
    </row>
    <row r="246" spans="1:22" x14ac:dyDescent="0.15">
      <c r="A246" s="50"/>
      <c r="B246" s="50"/>
      <c r="V246" s="50"/>
    </row>
    <row r="247" spans="1:22" x14ac:dyDescent="0.15">
      <c r="A247" s="50"/>
      <c r="B247" s="50"/>
      <c r="V247" s="50"/>
    </row>
    <row r="248" spans="1:22" x14ac:dyDescent="0.15">
      <c r="C248" s="239"/>
      <c r="D248" s="239"/>
      <c r="E248" s="239"/>
      <c r="F248" s="239"/>
      <c r="G248" s="239"/>
      <c r="H248" s="239"/>
      <c r="I248" s="239"/>
      <c r="J248" s="239"/>
      <c r="K248" s="239"/>
      <c r="L248" s="239"/>
      <c r="M248" s="239"/>
      <c r="N248" s="239"/>
      <c r="O248" s="239"/>
      <c r="P248" s="239"/>
      <c r="Q248" s="239"/>
      <c r="R248" s="239"/>
      <c r="S248" s="239"/>
      <c r="T248" s="239"/>
      <c r="U248" s="239"/>
    </row>
    <row r="249" spans="1:22" x14ac:dyDescent="0.15">
      <c r="C249" s="239"/>
      <c r="D249" s="239"/>
      <c r="E249" s="239"/>
      <c r="F249" s="239"/>
      <c r="G249" s="239"/>
      <c r="H249" s="239"/>
      <c r="I249" s="239"/>
      <c r="J249" s="239"/>
      <c r="K249" s="239"/>
      <c r="L249" s="239"/>
      <c r="M249" s="239"/>
      <c r="N249" s="239"/>
      <c r="O249" s="239"/>
      <c r="P249" s="239"/>
      <c r="Q249" s="239"/>
      <c r="R249" s="239"/>
      <c r="S249" s="239"/>
      <c r="T249" s="239"/>
      <c r="U249" s="239"/>
    </row>
    <row r="250" spans="1:22" x14ac:dyDescent="0.15">
      <c r="C250" s="239"/>
      <c r="D250" s="239"/>
      <c r="E250" s="239"/>
      <c r="F250" s="239"/>
      <c r="G250" s="239"/>
      <c r="H250" s="239"/>
      <c r="I250" s="239"/>
      <c r="J250" s="239"/>
      <c r="K250" s="239"/>
      <c r="L250" s="239"/>
      <c r="M250" s="239"/>
      <c r="N250" s="239"/>
      <c r="O250" s="239"/>
      <c r="P250" s="239"/>
      <c r="Q250" s="239"/>
      <c r="R250" s="239"/>
      <c r="S250" s="239"/>
      <c r="T250" s="239"/>
      <c r="U250" s="239"/>
    </row>
    <row r="251" spans="1:22" x14ac:dyDescent="0.15">
      <c r="C251" s="239"/>
      <c r="D251" s="239"/>
      <c r="E251" s="239"/>
      <c r="F251" s="239"/>
      <c r="G251" s="239"/>
      <c r="H251" s="239"/>
      <c r="I251" s="239"/>
      <c r="J251" s="239"/>
      <c r="K251" s="239"/>
      <c r="L251" s="239"/>
      <c r="M251" s="239"/>
      <c r="N251" s="239"/>
      <c r="O251" s="239"/>
      <c r="P251" s="239"/>
      <c r="Q251" s="239"/>
      <c r="R251" s="239"/>
      <c r="S251" s="239"/>
      <c r="T251" s="239"/>
      <c r="U251" s="239"/>
    </row>
    <row r="252" spans="1:22" x14ac:dyDescent="0.15">
      <c r="C252" s="239"/>
      <c r="D252" s="239"/>
      <c r="E252" s="239"/>
      <c r="F252" s="239"/>
      <c r="G252" s="239"/>
      <c r="H252" s="239"/>
      <c r="I252" s="239"/>
      <c r="J252" s="239"/>
      <c r="K252" s="239"/>
      <c r="L252" s="239"/>
      <c r="M252" s="239"/>
      <c r="N252" s="239"/>
      <c r="O252" s="239"/>
      <c r="P252" s="239"/>
      <c r="Q252" s="239"/>
      <c r="R252" s="239"/>
      <c r="S252" s="239"/>
      <c r="T252" s="239"/>
      <c r="U252" s="239"/>
    </row>
    <row r="253" spans="1:22" x14ac:dyDescent="0.15">
      <c r="C253" s="239"/>
      <c r="D253" s="239"/>
      <c r="E253" s="239"/>
      <c r="F253" s="239"/>
      <c r="G253" s="239"/>
      <c r="H253" s="239"/>
      <c r="I253" s="239"/>
      <c r="J253" s="239"/>
      <c r="K253" s="239"/>
      <c r="L253" s="239"/>
      <c r="M253" s="239"/>
      <c r="N253" s="239"/>
      <c r="O253" s="239"/>
      <c r="P253" s="239"/>
      <c r="Q253" s="239"/>
      <c r="R253" s="239"/>
      <c r="S253" s="239"/>
      <c r="T253" s="239"/>
      <c r="U253" s="239"/>
    </row>
    <row r="254" spans="1:22" x14ac:dyDescent="0.15">
      <c r="C254" s="239"/>
      <c r="D254" s="239"/>
      <c r="E254" s="239"/>
      <c r="F254" s="239"/>
      <c r="G254" s="239"/>
      <c r="H254" s="239"/>
      <c r="I254" s="239"/>
      <c r="J254" s="239"/>
      <c r="K254" s="239"/>
      <c r="L254" s="239"/>
      <c r="M254" s="239"/>
      <c r="N254" s="239"/>
      <c r="O254" s="239"/>
      <c r="P254" s="239"/>
      <c r="Q254" s="239"/>
      <c r="R254" s="239"/>
      <c r="S254" s="239"/>
      <c r="T254" s="239"/>
      <c r="U254" s="239"/>
    </row>
    <row r="255" spans="1:22" x14ac:dyDescent="0.15">
      <c r="C255" s="239"/>
      <c r="D255" s="239"/>
      <c r="E255" s="239"/>
      <c r="F255" s="239"/>
      <c r="G255" s="239"/>
      <c r="H255" s="239"/>
      <c r="I255" s="239"/>
      <c r="J255" s="239"/>
      <c r="K255" s="239"/>
      <c r="L255" s="239"/>
      <c r="M255" s="239"/>
      <c r="N255" s="239"/>
      <c r="O255" s="239"/>
      <c r="P255" s="239"/>
      <c r="Q255" s="239"/>
      <c r="R255" s="239"/>
      <c r="S255" s="239"/>
      <c r="T255" s="239"/>
      <c r="U255" s="239"/>
    </row>
    <row r="256" spans="1:22" x14ac:dyDescent="0.15">
      <c r="C256" s="239"/>
      <c r="D256" s="239"/>
      <c r="E256" s="239"/>
      <c r="F256" s="239"/>
      <c r="G256" s="239"/>
      <c r="H256" s="239"/>
      <c r="I256" s="239"/>
      <c r="J256" s="239"/>
      <c r="K256" s="239"/>
      <c r="L256" s="239"/>
      <c r="M256" s="239"/>
      <c r="N256" s="239"/>
      <c r="O256" s="239"/>
      <c r="P256" s="239"/>
      <c r="Q256" s="239"/>
      <c r="R256" s="239"/>
      <c r="S256" s="239"/>
      <c r="T256" s="239"/>
      <c r="U256" s="239"/>
    </row>
    <row r="257" spans="3:21" x14ac:dyDescent="0.15">
      <c r="C257" s="239"/>
      <c r="D257" s="239"/>
      <c r="E257" s="239"/>
      <c r="F257" s="239"/>
      <c r="G257" s="239"/>
      <c r="H257" s="239"/>
      <c r="I257" s="239"/>
      <c r="J257" s="239"/>
      <c r="K257" s="239"/>
      <c r="L257" s="239"/>
      <c r="M257" s="239"/>
      <c r="N257" s="239"/>
      <c r="O257" s="239"/>
      <c r="P257" s="239"/>
      <c r="Q257" s="239"/>
      <c r="R257" s="239"/>
      <c r="S257" s="239"/>
      <c r="T257" s="239"/>
      <c r="U257" s="239"/>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400</v>
      </c>
    </row>
    <row r="4" spans="2:4" ht="65.099999999999994" customHeight="1" x14ac:dyDescent="0.15">
      <c r="B4" s="1104" t="s">
        <v>401</v>
      </c>
      <c r="C4" s="1104"/>
    </row>
    <row r="5" spans="2:4" ht="14.25" thickBot="1" x14ac:dyDescent="0.2">
      <c r="B5" s="8"/>
    </row>
    <row r="6" spans="2:4" x14ac:dyDescent="0.15">
      <c r="B6" s="110" t="s">
        <v>402</v>
      </c>
      <c r="C6" s="9" t="s">
        <v>403</v>
      </c>
    </row>
    <row r="7" spans="2:4" ht="114.95" customHeight="1" x14ac:dyDescent="0.15">
      <c r="B7" s="111" t="s">
        <v>404</v>
      </c>
      <c r="C7" s="10" t="s">
        <v>405</v>
      </c>
    </row>
    <row r="8" spans="2:4" ht="125.1" customHeight="1" x14ac:dyDescent="0.15">
      <c r="B8" s="112" t="s">
        <v>406</v>
      </c>
      <c r="C8" s="10" t="s">
        <v>407</v>
      </c>
    </row>
    <row r="9" spans="2:4" ht="75" customHeight="1" x14ac:dyDescent="0.15">
      <c r="B9" s="113" t="s">
        <v>408</v>
      </c>
      <c r="C9" s="10" t="s">
        <v>409</v>
      </c>
    </row>
    <row r="10" spans="2:4" ht="65.099999999999994" customHeight="1" x14ac:dyDescent="0.15">
      <c r="B10" s="113" t="s">
        <v>410</v>
      </c>
      <c r="C10" s="10" t="s">
        <v>411</v>
      </c>
    </row>
    <row r="11" spans="2:4" ht="39.950000000000003" customHeight="1" x14ac:dyDescent="0.15">
      <c r="B11" s="113" t="s">
        <v>412</v>
      </c>
      <c r="C11" s="10" t="s">
        <v>413</v>
      </c>
    </row>
    <row r="12" spans="2:4" ht="30" customHeight="1" x14ac:dyDescent="0.15">
      <c r="B12" s="113" t="s">
        <v>414</v>
      </c>
      <c r="C12" s="10" t="s">
        <v>415</v>
      </c>
    </row>
    <row r="13" spans="2:4" ht="30" customHeight="1" thickBot="1" x14ac:dyDescent="0.2">
      <c r="B13" s="114" t="s">
        <v>416</v>
      </c>
      <c r="C13" s="11" t="s">
        <v>417</v>
      </c>
      <c r="D13" s="115"/>
    </row>
    <row r="14" spans="2:4" ht="60" customHeight="1" x14ac:dyDescent="0.15">
      <c r="B14" s="1105" t="s">
        <v>418</v>
      </c>
      <c r="C14" s="1105"/>
      <c r="D14" s="116"/>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5A90424C223F4783D78ADD8B44172A" ma:contentTypeVersion="" ma:contentTypeDescription="新しいドキュメントを作成します。" ma:contentTypeScope="" ma:versionID="64e16cdd4e32baf0642963700f15dec6">
  <xsd:schema xmlns:xsd="http://www.w3.org/2001/XMLSchema" xmlns:xs="http://www.w3.org/2001/XMLSchema" xmlns:p="http://schemas.microsoft.com/office/2006/metadata/properties" xmlns:ns2="face3720-f303-4922-99ff-2a66bff97c8d" xmlns:ns3="ebfeda7b-34d8-4b49-86b5-eac579778104" xmlns:ns4="bda324cc-5c01-4da3-afe6-743be5c6365c" targetNamespace="http://schemas.microsoft.com/office/2006/metadata/properties" ma:root="true" ma:fieldsID="fc233318501c30928f9d4f11fff9d494" ns2:_="" ns3:_="" ns4:_="">
    <xsd:import namespace="face3720-f303-4922-99ff-2a66bff97c8d"/>
    <xsd:import namespace="ebfeda7b-34d8-4b49-86b5-eac579778104"/>
    <xsd:import namespace="bda324cc-5c01-4da3-afe6-743be5c636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ce3720-f303-4922-99ff-2a66bff97c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2106043-f6b2-4b05-87eb-45a4e68abec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eda7b-34d8-4b49-86b5-eac57977810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a324cc-5c01-4da3-afe6-743be5c6365c" elementFormDefault="qualified">
    <xsd:import namespace="http://schemas.microsoft.com/office/2006/documentManagement/types"/>
    <xsd:import namespace="http://schemas.microsoft.com/office/infopath/2007/PartnerControls"/>
    <xsd:element name="TaxCatchAll" ma:index="16" nillable="true" ma:displayName="分類の集約列" ma:hidden="true" ma:list="{717616B5-88D6-42A4-AC31-B3B777466C8E}" ma:internalName="TaxCatchAll" ma:showField="CatchAllData" ma:web="{ebfeda7b-34d8-4b49-86b5-eac5797781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B2D688-B027-4D33-ADA7-926CAE04574D}">
  <ds:schemaRefs>
    <ds:schemaRef ds:uri="http://schemas.microsoft.com/sharepoint/v3/contenttype/forms"/>
  </ds:schemaRefs>
</ds:datastoreItem>
</file>

<file path=customXml/itemProps2.xml><?xml version="1.0" encoding="utf-8"?>
<ds:datastoreItem xmlns:ds="http://schemas.openxmlformats.org/officeDocument/2006/customXml" ds:itemID="{2C356C21-4B2D-442D-A5E8-88A46748E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ce3720-f303-4922-99ff-2a66bff97c8d"/>
    <ds:schemaRef ds:uri="ebfeda7b-34d8-4b49-86b5-eac579778104"/>
    <ds:schemaRef ds:uri="bda324cc-5c01-4da3-afe6-743be5c636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2024-07-02T07:17:16Z</dcterms:created>
  <dcterms:modified xsi:type="dcterms:W3CDTF">2024-09-05T04:59:04Z</dcterms:modified>
</cp:coreProperties>
</file>