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28680" yWindow="1695" windowWidth="29040" windowHeight="158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9" i="94" l="1"/>
  <c r="AA36" i="94"/>
  <c r="AA28" i="94"/>
  <c r="H26" i="94"/>
  <c r="H38" i="94"/>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I26" i="94" s="1"/>
  <c r="I27" i="94" s="1"/>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12" i="94"/>
  <c r="R16" i="94"/>
  <c r="Q16" i="94"/>
  <c r="Q14" i="94"/>
  <c r="Q9" i="94"/>
  <c r="Q55" i="94" s="1"/>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R55" i="94"/>
  <c r="O16" i="74"/>
  <c r="H50" i="94" s="1"/>
  <c r="X21" i="74"/>
  <c r="X21" i="81"/>
  <c r="O16" i="81"/>
  <c r="S50" i="94" s="1"/>
  <c r="J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<sst xmlns="http://schemas.openxmlformats.org/spreadsheetml/2006/main" count="3170" uniqueCount="458">
  <si>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</si>
  <si>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</si>
  <si>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</si>
  <si>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</si>
  <si>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</si>
  <si>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</si>
  <si>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</si>
  <si>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</si>
  <si>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</si>
  <si>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</si>
  <si>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</si>
  <si>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</si>
  <si>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</si>
  <si>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</si>
  <si>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</si>
  <si>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</si>
  <si>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</si>
  <si>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</si>
  <si>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</si>
  <si>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</si>
  <si>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</si>
  <si>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</si>
  <si>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</si>
  <si>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</si>
  <si>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</si>
  <si>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</si>
  <si>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</si>
  <si>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</si>
  <si>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</si>
  <si>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</si>
  <si>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</si>
  <si>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</si>
  <si>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</si>
  <si>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</si>
  <si>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</si>
  <si>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</si>
  <si>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</si>
  <si>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</si>
  <si>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</si>
  <si>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</si>
  <si>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</si>
  <si>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</si>
  <si>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</si>
  <si>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</si>
  <si>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</si>
  <si>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</si>
  <si>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</si>
  <si>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</si>
  <si>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</si>
  <si>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</si>
  <si>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</si>
  <si>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</si>
  <si>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</si>
  <si>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</si>
  <si>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</si>
  <si>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</si>
  <si>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</si>
  <si>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</si>
  <si>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</si>
  <si>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</si>
  <si>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</si>
  <si>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</si>
  <si>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</si>
  <si>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</si>
  <si>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</si>
  <si>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</si>
  <si>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</si>
  <si>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</si>
  <si>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</si>
  <si>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</si>
  <si>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</si>
  <si>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</si>
  <si>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</si>
  <si>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</si>
  <si>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</si>
  <si>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</si>
  <si>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</si>
  <si>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</si>
  <si>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</si>
  <si>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</si>
  <si>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</si>
  <si>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</si>
  <si>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</si>
  <si>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</si>
  <si>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</si>
  <si>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</si>
  <si>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</si>
  <si>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</si>
  <si>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</si>
  <si>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</si>
  <si>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</si>
  <si>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</si>
  <si>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</si>
  <si>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</si>
  <si>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</si>
  <si>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</si>
  <si>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</si>
  <si>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</si>
  <si>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</si>
  <si>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</si>
  <si>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</si>
  <si>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</si>
  <si>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</si>
  <si>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</si>
  <si>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</si>
  <si>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</si>
  <si>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</si>
  <si>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</si>
  <si>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</si>
  <si>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</si>
  <si>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</si>
  <si>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</si>
  <si>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</si>
  <si>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</si>
  <si>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</si>
  <si>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</si>
  <si>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</si>
  <si>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</si>
  <si>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</si>
  <si>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</si>
  <si>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</si>
  <si>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</si>
  <si>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</si>
  <si>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</si>
  <si>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</si>
  <si>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</si>
  <si>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</si>
  <si>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</si>
  <si>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</si>
  <si>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</si>
  <si>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</si>
  <si>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</si>
  <si>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</si>
  <si>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</si>
  <si>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</si>
  <si>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</si>
  <si>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</si>
  <si>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</si>
  <si>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</si>
  <si>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</si>
  <si>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</si>
  <si>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</si>
  <si>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</si>
  <si>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</si>
  <si>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</si>
  <si>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</si>
  <si>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</si>
  <si>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</si>
  <si>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</si>
  <si>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</si>
  <si>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</si>
  <si>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</si>
  <si>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</si>
  <si>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</si>
  <si>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</si>
  <si>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</si>
  <si>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</si>
  <si>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</si>
  <si>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</si>
  <si>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</si>
  <si>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</si>
  <si>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</si>
  <si>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</si>
  <si>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</si>
  <si>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</si>
  <si>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</si>
  <si>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</si>
  <si>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</si>
  <si>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</si>
  <si>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</si>
  <si>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</si>
  <si>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</si>
  <si>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</si>
  <si>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</si>
  <si>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</si>
  <si>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</si>
  <si>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</si>
  <si>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</si>
  <si>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</si>
  <si>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</si>
  <si>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</si>
  <si>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</si>
  <si>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</si>
  <si>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</si>
  <si>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</si>
  <si>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</si>
  <si>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</si>
  <si>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</si>
  <si>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</si>
  <si>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</si>
  <si>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</si>
  <si>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</si>
  <si>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</si>
  <si>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</si>
  <si>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</si>
  <si>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</si>
  <si>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</si>
  <si>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</si>
  <si>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</si>
  <si>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</si>
  <si>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</si>
  <si>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</si>
  <si>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</si>
  <si>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</si>
  <si>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</si>
  <si>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</si>
  <si>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</si>
  <si>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</si>
  <si>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</si>
  <si>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</si>
  <si>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</si>
  <si>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</si>
  <si>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</si>
  <si>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</si>
  <si>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</si>
  <si>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</si>
  <si>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</si>
  <si>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</si>
  <si>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</si>
  <si>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</si>
  <si>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</si>
  <si>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</si>
  <si>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</si>
  <si>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</si>
  <si>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</si>
  <si>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</si>
  <si>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</si>
  <si>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</si>
  <si>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</si>
  <si>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</si>
  <si>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</si>
  <si>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</si>
  <si>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</si>
  <si>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</si>
  <si>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</si>
  <si>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</si>
  <si>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</si>
  <si>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</si>
  <si>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</si>
  <si>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</si>
  <si>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</si>
  <si>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</si>
  <si>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</si>
  <si>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</si>
  <si>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</si>
  <si>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</si>
  <si>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</si>
  <si>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</si>
  <si>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</si>
  <si>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</si>
  <si>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</si>
  <si>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</si>
  <si>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</si>
  <si>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</si>
  <si>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</si>
  <si>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</si>
  <si>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</si>
  <si>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</si>
  <si>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</si>
  <si>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</si>
  <si>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</si>
  <si>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</si>
  <si>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</si>
  <si>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</si>
  <si>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</si>
  <si>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</si>
  <si>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</si>
  <si>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</si>
  <si>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</si>
  <si>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</si>
  <si>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</si>
  <si>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</si>
  <si>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</si>
  <si>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</si>
  <si>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</si>
  <si>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</si>
  <si>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</si>
  <si>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</si>
  <si>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</si>
  <si>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</si>
  <si>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</si>
  <si>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</si>
  <si>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</si>
  <si>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</si>
  <si>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</si>
  <si>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</si>
  <si>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</si>
  <si>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</si>
  <si>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</si>
  <si>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</si>
  <si>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</si>
  <si>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</si>
  <si>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</si>
  <si>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</si>
  <si>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</si>
  <si>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</si>
  <si>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</si>
  <si>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</si>
  <si>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</si>
  <si>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</si>
  <si>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</si>
  <si>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</si>
  <si>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</si>
  <si>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</si>
  <si>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</si>
  <si>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</si>
  <si>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</si>
  <si>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</si>
  <si>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</si>
  <si>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</si>
  <si>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</si>
  <si>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</si>
  <si>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</si>
  <si>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</si>
  <si>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</si>
  <si>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</si>
  <si>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</si>
  <si>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</si>
  <si>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</si>
  <si>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</si>
  <si>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</si>
  <si>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</si>
  <si>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</si>
  <si>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</si>
  <si>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</si>
  <si>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</si>
  <si>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</si>
  <si>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</si>
  <si>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</si>
  <si>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</si>
  <si>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</si>
  <si>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</si>
  <si>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</si>
  <si>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</si>
  <si>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</si>
  <si>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</si>
  <si>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</si>
  <si>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</si>
  <si>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</si>
  <si>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</si>
  <si>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</si>
  <si>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</si>
  <si>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</si>
  <si>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</si>
  <si>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</si>
  <si>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</si>
  <si>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</si>
  <si>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</si>
  <si>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</si>
  <si>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</si>
  <si>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</si>
  <si>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</si>
  <si>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</si>
  <si>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</si>
  <si>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</si>
  <si>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</si>
  <si>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</si>
  <si>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</si>
  <si>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</si>
  <si>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</si>
  <si>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</si>
  <si>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</si>
  <si>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</si>
  <si>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</si>
  <si>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</si>
  <si>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</si>
  <si>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</si>
  <si>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</si>
  <si>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</si>
  <si>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</si>
  <si>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</si>
  <si>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</si>
  <si>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</si>
  <si>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</si>
  <si>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</si>
  <si>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</si>
  <si>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</si>
  <si>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</si>
  <si>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</si>
  <si>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</si>
  <si>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</si>
  <si>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</si>
  <si>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</si>
  <si>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</si>
  <si>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</si>
  <si>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</si>
  <si>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</si>
  <si>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</si>
  <si>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</si>
  <si>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</si>
  <si>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</si>
  <si>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</si>
  <si>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</si>
  <si>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</si>
  <si>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</si>
  <si>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</si>
  <si>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</si>
  <si>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</si>
  <si>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</si>
  <si>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</si>
  <si>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</si>
  <si>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</si>
  <si>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</si>
  <si>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</si>
  <si>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</si>
  <si>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</si>
  <si>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</si>
  <si>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</si>
  <si>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</si>
  <si>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</si>
  <si>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</si>
  <si>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</si>
  <si>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</si>
  <si>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</si>
  <si>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</si>
  <si>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</si>
  <si>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</si>
  <si>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</si>
  <si>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</si>
  <si>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</si>
  <si>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</si>
  <si>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</si>
  <si>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</si>
  <si>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</si>
  <si>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</si>
  <si>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</si>
  <si>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</si>
  <si>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</si>
  <si>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</si>
  <si>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</si>
  <si>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</si>
  <si>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</si>
  <si>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</si>
  <si>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</si>
  <si>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</si>
  <si>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</si>
  <si>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</si>
  <si>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</si>
  <si>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</si>
  <si>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</si>
  <si>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</si>
  <si>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</si>
  <si>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</si>
  <si>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</si>
  <si>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</si>
  <si>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社長
↓
本社　安全環境部（廃棄物管理課長）
↓
支店長（廃棄物処理統括責任者）
↓
安全環境部（部長：廃棄物管理担当）
↓
各作業所（作業所長：環境管理責任者）</t>
    <phoneticPr fontId="3"/>
  </si>
  <si>
    <t>分別を徹底し、再資源化率の高い処分会社に処理を委託する。</t>
    <phoneticPr fontId="3"/>
  </si>
  <si>
    <t>神奈川県横浜市中区太田町1-15
関内東亜ビル　　　　　　　　　　　　　　　　　　　　　　</t>
    <phoneticPr fontId="3"/>
  </si>
  <si>
    <t>東亜建設工業株式会社横浜支店
支店長　堀越　研司</t>
    <phoneticPr fontId="3"/>
  </si>
  <si>
    <t>東亜建設工業株式会社　横浜支店　</t>
    <phoneticPr fontId="3"/>
  </si>
  <si>
    <t>神奈川県横浜市中区太田町1-15　関内東亜ビル</t>
    <phoneticPr fontId="3"/>
  </si>
  <si>
    <t>045-664-3905</t>
    <phoneticPr fontId="3"/>
  </si>
  <si>
    <t>横浜市長</t>
    <phoneticPr fontId="3"/>
  </si>
  <si>
    <t>Ｄ－建設業</t>
    <phoneticPr fontId="3"/>
  </si>
  <si>
    <t>汚泥→分級・脱水・混練→再資源化・最終処分　
廃プラスチック類→破砕・選別→再資源化・最終処分   　　　　　　　　　　　　　　　　　　　　　　　　　　　　　　　　　　　　　　　　　　　　　　　廃油→焼却→最終処分　　　　　　　　　　　　　　　　　　　　　　　　　　　　　　　　　　　　　　　　　　　　　　　　　　　　　　　　　　　　　　  紙くず・木くず→破砕・選別→再資源化　　　　　　　　　　　　　　　　　　　　　　　　　　　　　　　　　　　　　　　　　　　　　金属くず→破砕→再資源化　　　　　　　　　　　　　　　　　　　　　　　　　　　　　　　　　　　　　　　　　　　　　　　　　　　　　　　　　　　　　　　　　　ガラス・コンクリート・陶磁器くず→破砕→再資源化　　　　　　　　　　　　　　　　　　　　　　　　　　　　　　　　　　　　　　　　　　　　　　　　鉱さい→破砕→最終処分
がれき類→破砕→再資源化　　　　　　　　　　　　　　　　　　　　　　　　　　　　　　　　　　　　　　　　　　　　　　　　　　　　　　　　　　　混合廃棄物その他→破砕・選別→再資源化・最終処分</t>
    <phoneticPr fontId="3"/>
  </si>
  <si>
    <t>分別を徹底し、再資源化率の高い処分会社に処理を委託する。</t>
    <phoneticPr fontId="3"/>
  </si>
  <si>
    <t>種類：　9種類
（汚泥、廃油、廃プラスチック、紙くず、木くず、金属くず、ｶﾞﾗｽ・ｺﾝｸﾘｰﾄ陶磁器くず、鉱さい、がれき類）
分別に対する取り組み：教育・研修の実施、現場巡視による確認及び指導</t>
    <phoneticPr fontId="3"/>
  </si>
  <si>
    <t>令和   6年   6月   13日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</si>
</sst>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7325" y="2209800"/>
          <a:ext cx="386715" cy="63436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09800"/>
          <a:ext cx="392430" cy="63436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0750"/>
          <a:ext cx="392430" cy="62484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09800"/>
          <a:ext cx="392430" cy="63436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09800"/>
          <a:ext cx="392430" cy="63436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09800"/>
          <a:ext cx="392430" cy="63436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0275"/>
          <a:ext cx="392430" cy="63436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190750"/>
          <a:ext cx="392430" cy="63436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6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7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09800"/>
          <a:ext cx="392430" cy="63436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0750"/>
          <a:ext cx="392430" cy="63436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28850"/>
          <a:ext cx="392430" cy="62484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0275"/>
          <a:ext cx="392430" cy="63436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0275"/>
          <a:ext cx="392430" cy="63436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5" zoomScaleNormal="115" zoomScaleSheetLayoutView="100" workbookViewId="0">
      <selection activeCell="P36" sqref="P36"/>
    </sheetView>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457</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452</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447</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448</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451</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449</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2254</v>
      </c>
      <c r="Q49" s="726"/>
      <c r="R49" s="726"/>
      <c r="S49" s="726"/>
      <c r="T49" s="726"/>
      <c r="U49" s="727"/>
    </row>
    <row r="50" spans="3:54" ht="26.25" customHeight="1" x14ac:dyDescent="0.15">
      <c r="C50" s="697" t="s">
        <v>11</v>
      </c>
      <c r="D50" s="698"/>
      <c r="E50" s="699"/>
      <c r="F50" s="708" t="s">
        <v>450</v>
      </c>
      <c r="G50" s="709"/>
      <c r="H50" s="709"/>
      <c r="I50" s="709"/>
      <c r="J50" s="709"/>
      <c r="K50" s="709"/>
      <c r="L50" s="709"/>
      <c r="M50" s="709"/>
      <c r="N50" s="592" t="s">
        <v>172</v>
      </c>
      <c r="O50" s="595"/>
      <c r="P50" s="596"/>
      <c r="Q50" s="712"/>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453</v>
      </c>
      <c r="G54" s="793"/>
      <c r="H54" s="793"/>
      <c r="I54" s="793"/>
      <c r="J54" s="793"/>
      <c r="K54" s="793"/>
      <c r="L54" s="38" t="s">
        <v>48</v>
      </c>
      <c r="M54" s="38"/>
      <c r="N54" s="797"/>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v>15684</v>
      </c>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221</v>
      </c>
      <c r="G61" s="795"/>
      <c r="H61" s="795"/>
      <c r="I61" s="795"/>
      <c r="J61" s="795"/>
      <c r="K61" s="795"/>
      <c r="L61" s="795"/>
      <c r="M61" s="795"/>
      <c r="N61" s="795"/>
      <c r="O61" s="795"/>
      <c r="P61" s="795"/>
      <c r="Q61" s="795"/>
      <c r="R61" s="795"/>
      <c r="S61" s="795"/>
      <c r="T61" s="795"/>
      <c r="U61" s="796"/>
      <c r="W61" s="34"/>
    </row>
    <row r="62" spans="3:54" ht="13.9" customHeight="1" x14ac:dyDescent="0.15">
      <c r="C62" s="597"/>
      <c r="D62" s="576"/>
      <c r="E62" s="505"/>
      <c r="F62" s="772" t="s">
        <v>454</v>
      </c>
      <c r="G62" s="773"/>
      <c r="H62" s="773"/>
      <c r="I62" s="773"/>
      <c r="J62" s="773"/>
      <c r="K62" s="773"/>
      <c r="L62" s="773"/>
      <c r="M62" s="773"/>
      <c r="N62" s="773"/>
      <c r="O62" s="773"/>
      <c r="P62" s="773"/>
      <c r="Q62" s="773"/>
      <c r="R62" s="773"/>
      <c r="S62" s="773"/>
      <c r="T62" s="773"/>
      <c r="U62" s="774"/>
      <c r="W62" s="34"/>
    </row>
    <row r="63" spans="3:54" ht="13.9"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3.9"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3.9"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3.9"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3.9"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3.9"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3.9"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3.9"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3.9"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766" t="s">
        <v>445</v>
      </c>
      <c r="E77" s="767"/>
      <c r="F77" s="767"/>
      <c r="G77" s="767"/>
      <c r="H77" s="767"/>
      <c r="I77" s="767"/>
      <c r="J77" s="767"/>
      <c r="K77" s="767"/>
      <c r="L77" s="767"/>
      <c r="M77" s="767"/>
      <c r="N77" s="767"/>
      <c r="O77" s="767"/>
      <c r="P77" s="767"/>
      <c r="Q77" s="767"/>
      <c r="R77" s="767"/>
      <c r="S77" s="767"/>
      <c r="T77" s="767"/>
      <c r="U77" s="768"/>
      <c r="W77"/>
    </row>
    <row r="78" spans="3:23" ht="13.9"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3.9"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3.9"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3.9"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3.9"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3.9"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3.9"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3.9"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3.9"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9</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144081.20000000001</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80"/>
      <c r="D94" s="785"/>
      <c r="E94" s="751"/>
      <c r="F94" s="652" t="s">
        <v>455</v>
      </c>
      <c r="G94" s="653"/>
      <c r="H94" s="653"/>
      <c r="I94" s="653"/>
      <c r="J94" s="653"/>
      <c r="K94" s="653"/>
      <c r="L94" s="653"/>
      <c r="M94" s="653"/>
      <c r="N94" s="653"/>
      <c r="O94" s="653"/>
      <c r="P94" s="653"/>
      <c r="Q94" s="653"/>
      <c r="R94" s="653"/>
      <c r="S94" s="653"/>
      <c r="T94" s="653"/>
      <c r="U94" s="654"/>
      <c r="V94" s="180"/>
      <c r="W94" s="181"/>
      <c r="X94" s="181"/>
      <c r="Y94" s="181"/>
    </row>
    <row r="95" spans="1:56" ht="13.9"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9</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129672.59999999999</v>
      </c>
      <c r="L105" s="755"/>
      <c r="M105" s="755"/>
      <c r="N105" s="755"/>
      <c r="O105" s="755"/>
      <c r="P105" s="610" t="s">
        <v>291</v>
      </c>
      <c r="Q105" s="777"/>
      <c r="R105" s="777"/>
      <c r="S105" s="777"/>
      <c r="T105" s="777"/>
      <c r="U105" s="778"/>
      <c r="V105" s="376"/>
      <c r="W105" s="376"/>
      <c r="X105" s="115"/>
      <c r="Y105" s="26"/>
      <c r="BC105" s="53"/>
      <c r="BD105" s="53"/>
    </row>
    <row r="106" spans="1:56" ht="13.9"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81"/>
      <c r="D109" s="759"/>
      <c r="E109" s="650"/>
      <c r="F109" s="652" t="s">
        <v>446</v>
      </c>
      <c r="G109" s="653"/>
      <c r="H109" s="653"/>
      <c r="I109" s="653"/>
      <c r="J109" s="653"/>
      <c r="K109" s="653"/>
      <c r="L109" s="653"/>
      <c r="M109" s="653"/>
      <c r="N109" s="653"/>
      <c r="O109" s="653"/>
      <c r="P109" s="653"/>
      <c r="Q109" s="653"/>
      <c r="R109" s="653"/>
      <c r="S109" s="653"/>
      <c r="T109" s="653"/>
      <c r="U109" s="654"/>
      <c r="V109" s="195"/>
      <c r="W109" s="181"/>
      <c r="X109" s="181"/>
      <c r="Y109" s="181"/>
    </row>
    <row r="110" spans="1:56" ht="13.9"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647"/>
      <c r="E120" s="650"/>
      <c r="F120" s="652" t="s">
        <v>456</v>
      </c>
      <c r="G120" s="653"/>
      <c r="H120" s="653"/>
      <c r="I120" s="653"/>
      <c r="J120" s="653"/>
      <c r="K120" s="653"/>
      <c r="L120" s="653"/>
      <c r="M120" s="653"/>
      <c r="N120" s="653"/>
      <c r="O120" s="653"/>
      <c r="P120" s="653"/>
      <c r="Q120" s="653"/>
      <c r="R120" s="653"/>
      <c r="S120" s="653"/>
      <c r="T120" s="653"/>
      <c r="U120" s="654"/>
      <c r="V120" s="195"/>
      <c r="W120" s="181"/>
      <c r="X120" s="181"/>
      <c r="Y120" s="181"/>
    </row>
    <row r="121" spans="3:27" ht="13.9"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647"/>
      <c r="E126" s="650"/>
      <c r="F126" s="652" t="s">
        <v>456</v>
      </c>
      <c r="G126" s="653"/>
      <c r="H126" s="653"/>
      <c r="I126" s="653"/>
      <c r="J126" s="653"/>
      <c r="K126" s="653"/>
      <c r="L126" s="653"/>
      <c r="M126" s="653"/>
      <c r="N126" s="653"/>
      <c r="O126" s="653"/>
      <c r="P126" s="653"/>
      <c r="Q126" s="653"/>
      <c r="R126" s="653"/>
      <c r="S126" s="653"/>
      <c r="T126" s="653"/>
      <c r="U126" s="654"/>
      <c r="V126" s="195"/>
      <c r="W126" s="181"/>
      <c r="X126" s="181"/>
      <c r="Y126" s="181"/>
    </row>
    <row r="127" spans="3:27" ht="13.9"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647"/>
      <c r="E136" s="661"/>
      <c r="F136" s="652"/>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647"/>
      <c r="E147" s="650"/>
      <c r="F147" s="652"/>
      <c r="G147" s="653"/>
      <c r="H147" s="653"/>
      <c r="I147" s="653"/>
      <c r="J147" s="653"/>
      <c r="K147" s="653"/>
      <c r="L147" s="653"/>
      <c r="M147" s="653"/>
      <c r="N147" s="653"/>
      <c r="O147" s="653"/>
      <c r="P147" s="653"/>
      <c r="Q147" s="653"/>
      <c r="R147" s="653"/>
      <c r="S147" s="653"/>
      <c r="T147" s="653"/>
      <c r="U147" s="654"/>
      <c r="V147" s="180"/>
      <c r="W147" s="181"/>
      <c r="X147" s="181"/>
      <c r="Y147" s="181"/>
    </row>
    <row r="148" spans="3:56" ht="13.9"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 customHeight="1" x14ac:dyDescent="0.15">
      <c r="C158" s="214"/>
      <c r="D158" s="647"/>
      <c r="E158" s="650"/>
      <c r="F158" s="666" t="s">
        <v>258</v>
      </c>
      <c r="G158" s="667"/>
      <c r="H158" s="667"/>
      <c r="I158" s="667"/>
      <c r="J158" s="667"/>
      <c r="K158" s="645" t="str">
        <f>+別紙!AA12</f>
        <v>0</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647"/>
      <c r="E160" s="650"/>
      <c r="F160" s="652"/>
      <c r="G160" s="653"/>
      <c r="H160" s="653"/>
      <c r="I160" s="653"/>
      <c r="J160" s="653"/>
      <c r="K160" s="653"/>
      <c r="L160" s="653"/>
      <c r="M160" s="653"/>
      <c r="N160" s="653"/>
      <c r="O160" s="653"/>
      <c r="P160" s="653"/>
      <c r="Q160" s="653"/>
      <c r="R160" s="653"/>
      <c r="S160" s="653"/>
      <c r="T160" s="653"/>
      <c r="U160" s="654"/>
      <c r="V160" s="180"/>
      <c r="W160" s="181"/>
      <c r="X160" s="181"/>
      <c r="Y160" s="181"/>
    </row>
    <row r="161" spans="3:56" ht="13.9"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 customHeight="1" x14ac:dyDescent="0.15">
      <c r="C170" s="214"/>
      <c r="D170" s="647"/>
      <c r="E170" s="650"/>
      <c r="F170" s="666" t="s">
        <v>262</v>
      </c>
      <c r="G170" s="667"/>
      <c r="H170" s="667"/>
      <c r="I170" s="667"/>
      <c r="J170" s="667"/>
      <c r="K170" s="645">
        <f>+別紙!AA27</f>
        <v>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647"/>
      <c r="E172" s="650"/>
      <c r="F172" s="652"/>
      <c r="G172" s="653"/>
      <c r="H172" s="653"/>
      <c r="I172" s="653"/>
      <c r="J172" s="653"/>
      <c r="K172" s="653"/>
      <c r="L172" s="653"/>
      <c r="M172" s="653"/>
      <c r="N172" s="653"/>
      <c r="O172" s="653"/>
      <c r="P172" s="653"/>
      <c r="Q172" s="653"/>
      <c r="R172" s="653"/>
      <c r="S172" s="653"/>
      <c r="T172" s="653"/>
      <c r="U172" s="654"/>
      <c r="V172" s="180"/>
      <c r="W172" s="181"/>
      <c r="X172" s="181"/>
      <c r="Y172" s="181"/>
    </row>
    <row r="173" spans="3:56" ht="13.9"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647"/>
      <c r="E185" s="661"/>
      <c r="F185" s="652"/>
      <c r="G185" s="653"/>
      <c r="H185" s="653"/>
      <c r="I185" s="653"/>
      <c r="J185" s="653"/>
      <c r="K185" s="653"/>
      <c r="L185" s="653"/>
      <c r="M185" s="653"/>
      <c r="N185" s="653"/>
      <c r="O185" s="653"/>
      <c r="P185" s="653"/>
      <c r="Q185" s="653"/>
      <c r="R185" s="653"/>
      <c r="S185" s="653"/>
      <c r="T185" s="653"/>
      <c r="U185" s="654"/>
      <c r="V185" s="180"/>
      <c r="W185" s="181"/>
      <c r="X185" s="181"/>
      <c r="Y185" s="181"/>
    </row>
    <row r="186" spans="3:55" ht="13.9"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647"/>
      <c r="E197" s="650"/>
      <c r="F197" s="652"/>
      <c r="G197" s="653"/>
      <c r="H197" s="653"/>
      <c r="I197" s="653"/>
      <c r="J197" s="653"/>
      <c r="K197" s="653"/>
      <c r="L197" s="653"/>
      <c r="M197" s="653"/>
      <c r="N197" s="653"/>
      <c r="O197" s="653"/>
      <c r="P197" s="653"/>
      <c r="Q197" s="653"/>
      <c r="R197" s="653"/>
      <c r="S197" s="653"/>
      <c r="T197" s="653"/>
      <c r="U197" s="654"/>
      <c r="V197" s="180"/>
      <c r="W197" s="181"/>
      <c r="X197" s="181"/>
      <c r="Y197" s="181"/>
    </row>
    <row r="198" spans="3:27" ht="13.9"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647"/>
      <c r="E208" s="650"/>
      <c r="F208" s="668" t="s">
        <v>267</v>
      </c>
      <c r="G208" s="669"/>
      <c r="H208" s="669"/>
      <c r="I208" s="669"/>
      <c r="J208" s="669"/>
      <c r="K208" s="645">
        <f>+別紙!AA14</f>
        <v>144081.20000000001</v>
      </c>
      <c r="L208" s="645"/>
      <c r="M208" s="645"/>
      <c r="N208" s="645"/>
      <c r="O208" s="645"/>
      <c r="P208" s="217" t="s">
        <v>13</v>
      </c>
      <c r="Q208" s="670" t="s">
        <v>365</v>
      </c>
      <c r="R208" s="671"/>
      <c r="S208" s="671"/>
      <c r="T208" s="671"/>
      <c r="U208" s="672"/>
      <c r="V208" s="180"/>
      <c r="W208" s="181"/>
      <c r="X208" s="181"/>
      <c r="Y208" s="181"/>
    </row>
    <row r="209" spans="3:26" ht="43.15" customHeight="1" x14ac:dyDescent="0.15">
      <c r="C209" s="214"/>
      <c r="D209" s="647"/>
      <c r="E209" s="650"/>
      <c r="F209" s="328"/>
      <c r="G209" s="658" t="s">
        <v>223</v>
      </c>
      <c r="H209" s="659"/>
      <c r="I209" s="659"/>
      <c r="J209" s="659"/>
      <c r="K209" s="645" t="str">
        <f>+別紙!AA15</f>
        <v>0</v>
      </c>
      <c r="L209" s="645"/>
      <c r="M209" s="645"/>
      <c r="N209" s="645"/>
      <c r="O209" s="645"/>
      <c r="P209" s="578" t="s">
        <v>13</v>
      </c>
      <c r="Q209" s="673"/>
      <c r="R209" s="674"/>
      <c r="S209" s="674"/>
      <c r="T209" s="674"/>
      <c r="U209" s="675"/>
      <c r="V209" s="180"/>
      <c r="W209" s="181"/>
      <c r="X209" s="181"/>
      <c r="Y209" s="181"/>
    </row>
    <row r="210" spans="3:26" ht="43.15" customHeight="1" x14ac:dyDescent="0.15">
      <c r="C210" s="214"/>
      <c r="D210" s="647"/>
      <c r="E210" s="650"/>
      <c r="F210" s="328"/>
      <c r="G210" s="658" t="s">
        <v>224</v>
      </c>
      <c r="H210" s="659"/>
      <c r="I210" s="659"/>
      <c r="J210" s="659"/>
      <c r="K210" s="645">
        <f>+別紙!AA16</f>
        <v>144063.90000000002</v>
      </c>
      <c r="L210" s="645"/>
      <c r="M210" s="645"/>
      <c r="N210" s="645"/>
      <c r="O210" s="645"/>
      <c r="P210" s="578" t="s">
        <v>13</v>
      </c>
      <c r="Q210" s="673"/>
      <c r="R210" s="674"/>
      <c r="S210" s="674"/>
      <c r="T210" s="674"/>
      <c r="U210" s="675"/>
      <c r="V210" s="180"/>
      <c r="W210" s="181"/>
      <c r="X210" s="181"/>
      <c r="Y210" s="181"/>
    </row>
    <row r="211" spans="3:26" ht="43.1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1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647"/>
      <c r="E214" s="650"/>
      <c r="F214" s="652"/>
      <c r="G214" s="653"/>
      <c r="H214" s="653"/>
      <c r="I214" s="653"/>
      <c r="J214" s="653"/>
      <c r="K214" s="653"/>
      <c r="L214" s="653"/>
      <c r="M214" s="653"/>
      <c r="N214" s="653"/>
      <c r="O214" s="653"/>
      <c r="P214" s="653"/>
      <c r="Q214" s="653"/>
      <c r="R214" s="653"/>
      <c r="S214" s="653"/>
      <c r="T214" s="653"/>
      <c r="U214" s="654"/>
      <c r="V214" s="180"/>
      <c r="W214" s="181"/>
      <c r="X214" s="181"/>
      <c r="Y214" s="181"/>
    </row>
    <row r="215" spans="3:26" ht="13.9"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129672.59999999999</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0</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129657.2</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647"/>
      <c r="E231" s="650"/>
      <c r="F231" s="652" t="s">
        <v>455</v>
      </c>
      <c r="G231" s="653"/>
      <c r="H231" s="653"/>
      <c r="I231" s="653"/>
      <c r="J231" s="653"/>
      <c r="K231" s="653"/>
      <c r="L231" s="653"/>
      <c r="M231" s="653"/>
      <c r="N231" s="653"/>
      <c r="O231" s="653"/>
      <c r="P231" s="653"/>
      <c r="Q231" s="653"/>
      <c r="R231" s="653"/>
      <c r="S231" s="653"/>
      <c r="T231" s="653"/>
      <c r="U231" s="654"/>
      <c r="V231" s="180"/>
      <c r="W231" s="181"/>
      <c r="X231" s="181"/>
      <c r="Y231" s="181"/>
    </row>
    <row r="232" spans="3:56" ht="13.9"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8"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5.6</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5</v>
      </c>
      <c r="P27" s="881"/>
      <c r="Q27" s="881"/>
      <c r="R27" s="881"/>
      <c r="S27" s="59" t="s">
        <v>38</v>
      </c>
      <c r="T27" s="80"/>
      <c r="U27" s="80"/>
      <c r="X27" s="78" t="s">
        <v>39</v>
      </c>
      <c r="Y27" s="81"/>
      <c r="AG27" s="68"/>
      <c r="AH27" s="68"/>
      <c r="AI27" s="68"/>
      <c r="AJ27" s="68"/>
      <c r="AK27" s="831">
        <f>+AG18+O27</f>
        <v>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5.6</v>
      </c>
      <c r="G29" s="837"/>
      <c r="H29" s="234" t="s">
        <v>198</v>
      </c>
      <c r="L29" s="845"/>
      <c r="O29" s="71"/>
      <c r="P29" s="163"/>
      <c r="Q29" s="66" t="s">
        <v>183</v>
      </c>
      <c r="R29" s="842" t="s">
        <v>33</v>
      </c>
      <c r="S29" s="884"/>
      <c r="T29" s="884"/>
      <c r="U29" s="885"/>
      <c r="V29" s="63"/>
      <c r="W29" s="82"/>
      <c r="X29" s="889" t="s">
        <v>315</v>
      </c>
      <c r="Y29" s="890"/>
      <c r="Z29" s="833">
        <v>0</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5.6</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13" workbookViewId="0">
      <selection activeCell="Z31" sqref="Z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0.2</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0.3</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0.2</v>
      </c>
      <c r="P27" s="881"/>
      <c r="Q27" s="881"/>
      <c r="R27" s="881"/>
      <c r="S27" s="59" t="s">
        <v>38</v>
      </c>
      <c r="T27" s="80"/>
      <c r="U27" s="80"/>
      <c r="X27" s="78" t="s">
        <v>39</v>
      </c>
      <c r="Y27" s="81"/>
      <c r="AG27" s="68"/>
      <c r="AH27" s="68"/>
      <c r="AI27" s="68"/>
      <c r="AJ27" s="68"/>
      <c r="AK27" s="831">
        <f>+AG18+O27</f>
        <v>0.2</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0.3</v>
      </c>
      <c r="G29" s="837"/>
      <c r="H29" s="234" t="s">
        <v>198</v>
      </c>
      <c r="L29" s="845"/>
      <c r="O29" s="71"/>
      <c r="P29" s="163"/>
      <c r="Q29" s="66" t="s">
        <v>183</v>
      </c>
      <c r="R29" s="842" t="s">
        <v>33</v>
      </c>
      <c r="S29" s="884"/>
      <c r="T29" s="884"/>
      <c r="U29" s="885"/>
      <c r="V29" s="63"/>
      <c r="W29" s="82"/>
      <c r="X29" s="889" t="s">
        <v>315</v>
      </c>
      <c r="Y29" s="890"/>
      <c r="Z29" s="833">
        <v>0.2</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0.2</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26"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25919.1</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28799</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25919</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25919.1</v>
      </c>
      <c r="P27" s="881"/>
      <c r="Q27" s="881"/>
      <c r="R27" s="881"/>
      <c r="S27" s="59" t="s">
        <v>38</v>
      </c>
      <c r="T27" s="80"/>
      <c r="U27" s="80"/>
      <c r="X27" s="78" t="s">
        <v>39</v>
      </c>
      <c r="Y27" s="81"/>
      <c r="AG27" s="68"/>
      <c r="AH27" s="68"/>
      <c r="AI27" s="68"/>
      <c r="AJ27" s="68"/>
      <c r="AK27" s="831">
        <f>+AG18+O27</f>
        <v>25919.1</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25919</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28799</v>
      </c>
      <c r="G29" s="837"/>
      <c r="H29" s="234" t="s">
        <v>198</v>
      </c>
      <c r="L29" s="845"/>
      <c r="O29" s="71"/>
      <c r="P29" s="163"/>
      <c r="Q29" s="66" t="s">
        <v>183</v>
      </c>
      <c r="R29" s="842" t="s">
        <v>33</v>
      </c>
      <c r="S29" s="884"/>
      <c r="T29" s="884"/>
      <c r="U29" s="885"/>
      <c r="V29" s="63"/>
      <c r="W29" s="82"/>
      <c r="X29" s="889" t="s">
        <v>315</v>
      </c>
      <c r="Y29" s="890"/>
      <c r="Z29" s="833">
        <v>0.1</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25919.1</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28798.9</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東亜建設工業株式会社　横浜支店　</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29"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4259.2999999999993</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4732.6000000000004</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4254.8999999999996</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4259.2999999999993</v>
      </c>
      <c r="P27" s="881"/>
      <c r="Q27" s="881"/>
      <c r="R27" s="881"/>
      <c r="S27" s="59" t="s">
        <v>38</v>
      </c>
      <c r="T27" s="80"/>
      <c r="U27" s="80"/>
      <c r="X27" s="78" t="s">
        <v>39</v>
      </c>
      <c r="Y27" s="81"/>
      <c r="AG27" s="68"/>
      <c r="AH27" s="68"/>
      <c r="AI27" s="68"/>
      <c r="AJ27" s="68"/>
      <c r="AK27" s="831">
        <f>+AG18+O27</f>
        <v>4259.2999999999993</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4254.8999999999996</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4732.6000000000004</v>
      </c>
      <c r="G29" s="837"/>
      <c r="H29" s="234" t="s">
        <v>198</v>
      </c>
      <c r="L29" s="845"/>
      <c r="O29" s="71"/>
      <c r="P29" s="163"/>
      <c r="Q29" s="66" t="s">
        <v>183</v>
      </c>
      <c r="R29" s="842" t="s">
        <v>33</v>
      </c>
      <c r="S29" s="884"/>
      <c r="T29" s="884"/>
      <c r="U29" s="885"/>
      <c r="V29" s="63"/>
      <c r="W29" s="82"/>
      <c r="X29" s="889" t="s">
        <v>315</v>
      </c>
      <c r="Y29" s="890"/>
      <c r="Z29" s="833">
        <v>4.4000000000000004</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4259.2999999999993</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4727.7</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34" zoomScale="80" zoomScaleNormal="80" workbookViewId="0">
      <selection activeCell="J15" sqref="J15"/>
    </sheetView>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東亜建設工業株式会社　横浜支店　</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v>
      </c>
      <c r="H9" s="507">
        <f>IF(OR(ｲ.汚泥!F24&gt;0,ｲ.汚泥!F24&lt;0),ｲ.汚泥!F24,IF(H$19&gt;0,"0",0))</f>
        <v>110057.60000000001</v>
      </c>
      <c r="I9" s="507">
        <f>IF(OR(ｳ.廃油!F24&gt;0,ｳ.廃油!F24&lt;0),ｳ.廃油!F24,IF(I$19&gt;0,"0",0))</f>
        <v>0.4</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234</v>
      </c>
      <c r="M9" s="507">
        <f>IF(OR(ｷ.紙くず!F24&gt;0,ｷ.紙くず!F24&lt;0),ｷ.紙くず!F24,IF(M$19&gt;0,"0",0))</f>
        <v>54.4</v>
      </c>
      <c r="N9" s="507">
        <f>IF(OR(ｸ.木くず!F24&gt;0,ｸ.木くず!F24&lt;0),ｸ.木くず!F24,IF(N$19&gt;0,"0",0))</f>
        <v>197.3</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5.6</v>
      </c>
      <c r="T9" s="507">
        <f>IF(OR(ｾ.ｶﾞﾗｽ･ｺﾝｸﾘ･陶磁器くず!F24&gt;0,ｾ.ｶﾞﾗｽ･ｺﾝｸﾘ･陶磁器くず!F24&lt;0),ｾ.ｶﾞﾗｽ･ｺﾝｸﾘ･陶磁器くず!F24,IF(T$19&gt;0,"0",0))</f>
        <v>0.3</v>
      </c>
      <c r="U9" s="507">
        <f>IF(OR(ｿ.鉱さい!F24&gt;0,ｿ.鉱さい!F24&lt;0),ｿ.鉱さい!F24,IF(U$19&gt;0,"0",0))</f>
        <v>0</v>
      </c>
      <c r="V9" s="507">
        <f>IF(OR(ﾀ.がれき類!F24&gt;0,ﾀ.がれき類!F24&lt;0),ﾀ.がれき類!F24,IF(V$19&gt;0,"0",0))</f>
        <v>28799</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4732.6000000000004</v>
      </c>
      <c r="AA9" s="509">
        <f>IF(SUM(G9:Z9)&gt;0,SUM(G9:Z9),IF(AA$19&gt;0,"0",0))</f>
        <v>144081.20000000001</v>
      </c>
    </row>
    <row r="10" spans="2:27" ht="24" customHeight="1" x14ac:dyDescent="0.15">
      <c r="B10" s="188" t="s">
        <v>393</v>
      </c>
      <c r="C10" s="939" t="s">
        <v>294</v>
      </c>
      <c r="D10" s="939"/>
      <c r="E10" s="939"/>
      <c r="F10" s="940"/>
      <c r="G10" s="510">
        <f>IF(OR(ｱ.燃え殻!F25&gt;0,ｱ.燃え殻!F25&lt;0),ｱ.燃え殻!F25,IF(G$19&gt;0,"0",0))</f>
        <v>0</v>
      </c>
      <c r="H10" s="510" t="str">
        <f>IF(OR(ｲ.汚泥!F25&gt;0,ｲ.汚泥!F25&lt;0),ｲ.汚泥!F25,IF(H$19&gt;0,"0",0))</f>
        <v>0</v>
      </c>
      <c r="I10" s="510" t="str">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t="str">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t="str">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t="str">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f>IF(OR(ｱ.燃え殻!F26&gt;0,ｱ.燃え殻!F26&lt;0),ｱ.燃え殻!F26,IF(G$19&gt;0,"0",0))</f>
        <v>0</v>
      </c>
      <c r="H11" s="513" t="str">
        <f>IF(OR(ｲ.汚泥!F26&gt;0,ｲ.汚泥!F26&lt;0),ｲ.汚泥!F26,IF(H$19&gt;0,"0",0))</f>
        <v>0</v>
      </c>
      <c r="I11" s="513" t="str">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t="str">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t="str">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t="str">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f>IF(OR(ｱ.燃え殻!F27&gt;0,ｱ.燃え殻!F27&lt;0),ｱ.燃え殻!F27,IF(G$19&gt;0,"0",0))</f>
        <v>0</v>
      </c>
      <c r="H12" s="513" t="str">
        <f>IF(OR(ｲ.汚泥!F27&gt;0,ｲ.汚泥!F27&lt;0),ｲ.汚泥!F27,IF(H$19&gt;0,"0",0))</f>
        <v>0</v>
      </c>
      <c r="I12" s="513" t="str">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t="str">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t="str">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t="str">
        <f>IF(OR(ﾄ.混合廃棄物その他!F27&gt;0,ﾄ.混合廃棄物その他!F27&lt;0),ﾄ.混合廃棄物その他!F27,IF(Z$19&gt;0,"0",0))</f>
        <v>0</v>
      </c>
      <c r="AA12" s="515" t="str">
        <f t="shared" si="0"/>
        <v>0</v>
      </c>
    </row>
    <row r="13" spans="2:27" ht="24" customHeight="1" x14ac:dyDescent="0.15">
      <c r="B13" s="188" t="s">
        <v>226</v>
      </c>
      <c r="C13" s="971" t="s">
        <v>297</v>
      </c>
      <c r="D13" s="964"/>
      <c r="E13" s="964"/>
      <c r="F13" s="965"/>
      <c r="G13" s="513">
        <f>IF(OR(ｱ.燃え殻!F28&gt;0,ｱ.燃え殻!F28&lt;0),ｱ.燃え殻!F28,IF(G$19&gt;0,"0",0))</f>
        <v>0</v>
      </c>
      <c r="H13" s="513" t="str">
        <f>IF(OR(ｲ.汚泥!F28&gt;0,ｲ.汚泥!F28&lt;0),ｲ.汚泥!F28,IF(H$19&gt;0,"0",0))</f>
        <v>0</v>
      </c>
      <c r="I13" s="513" t="str">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t="str">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t="str">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t="str">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v>
      </c>
      <c r="H14" s="513">
        <f>IF(OR(ｲ.汚泥!F29&gt;0,ｲ.汚泥!F29&lt;0),ｲ.汚泥!F29,IF(H$19&gt;0,"0",0))</f>
        <v>110057.60000000001</v>
      </c>
      <c r="I14" s="513">
        <f>IF(OR(ｳ.廃油!F29&gt;0,ｳ.廃油!F29&lt;0),ｳ.廃油!F29,IF(I$19&gt;0,"0",0))</f>
        <v>0.4</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234</v>
      </c>
      <c r="M14" s="513">
        <f>IF(OR(ｷ.紙くず!F29&gt;0,ｷ.紙くず!F29&lt;0),ｷ.紙くず!F29,IF(M$19&gt;0,"0",0))</f>
        <v>54.4</v>
      </c>
      <c r="N14" s="513">
        <f>IF(OR(ｸ.木くず!F29&gt;0,ｸ.木くず!F29&lt;0),ｸ.木くず!F29,IF(N$19&gt;0,"0",0))</f>
        <v>197.3</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5.6</v>
      </c>
      <c r="T14" s="513">
        <f>IF(OR(ｾ.ｶﾞﾗｽ･ｺﾝｸﾘ･陶磁器くず!F29&gt;0,ｾ.ｶﾞﾗｽ･ｺﾝｸﾘ･陶磁器くず!F29&lt;0),ｾ.ｶﾞﾗｽ･ｺﾝｸﾘ･陶磁器くず!F29,IF(T$19&gt;0,"0",0))</f>
        <v>0.3</v>
      </c>
      <c r="U14" s="513">
        <f>IF(OR(ｿ.鉱さい!F29&gt;0,ｿ.鉱さい!F29&lt;0),ｿ.鉱さい!F29,IF(U$19&gt;0,"0",0))</f>
        <v>0</v>
      </c>
      <c r="V14" s="513">
        <f>IF(OR(ﾀ.がれき類!F29&gt;0,ﾀ.がれき類!F29&lt;0),ﾀ.がれき類!F29,IF(V$19&gt;0,"0",0))</f>
        <v>28799</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4732.6000000000004</v>
      </c>
      <c r="AA14" s="515">
        <f t="shared" si="0"/>
        <v>144081.20000000001</v>
      </c>
    </row>
    <row r="15" spans="2:27" ht="24" customHeight="1" x14ac:dyDescent="0.15">
      <c r="B15" s="188" t="s">
        <v>228</v>
      </c>
      <c r="C15" s="941" t="s">
        <v>299</v>
      </c>
      <c r="D15" s="941"/>
      <c r="E15" s="941"/>
      <c r="F15" s="942"/>
      <c r="G15" s="513">
        <f>IF(OR(ｱ.燃え殻!F30&gt;0,ｱ.燃え殻!F30&lt;0),ｱ.燃え殻!F30,IF(G$19&gt;0,"0",0))</f>
        <v>0</v>
      </c>
      <c r="H15" s="513" t="str">
        <f>IF(OR(ｲ.汚泥!F30&gt;0,ｲ.汚泥!F30&lt;0),ｲ.汚泥!F30,IF(H$19&gt;0,"0",0))</f>
        <v>0</v>
      </c>
      <c r="I15" s="513" t="str">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t="str">
        <f>IF(OR(ｷ.紙くず!F30&gt;0,ｷ.紙くず!F30&lt;0),ｷ.紙くず!F30,IF(M$19&gt;0,"0",0))</f>
        <v>0</v>
      </c>
      <c r="N15" s="513" t="str">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t="str">
        <f>IF(OR(ｾ.ｶﾞﾗｽ･ｺﾝｸﾘ･陶磁器くず!F30&gt;0,ｾ.ｶﾞﾗｽ･ｺﾝｸﾘ･陶磁器くず!F30&lt;0),ｾ.ｶﾞﾗｽ･ｺﾝｸﾘ･陶磁器くず!F30,IF(T$19&gt;0,"0",0))</f>
        <v>0</v>
      </c>
      <c r="U15" s="513">
        <f>IF(OR(ｿ.鉱さい!F30&gt;0,ｿ.鉱さい!F30&lt;0),ｿ.鉱さい!F30,IF(U$19&gt;0,"0",0))</f>
        <v>0</v>
      </c>
      <c r="V15" s="513" t="str">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t="str">
        <f>IF(OR(ﾄ.混合廃棄物その他!F30&gt;0,ﾄ.混合廃棄物その他!F30&lt;0),ﾄ.混合廃棄物その他!F30,IF(Z$19&gt;0,"0",0))</f>
        <v>0</v>
      </c>
      <c r="AA15" s="515" t="str">
        <f t="shared" si="0"/>
        <v>0</v>
      </c>
    </row>
    <row r="16" spans="2:27" ht="24" customHeight="1" x14ac:dyDescent="0.15">
      <c r="B16" s="188" t="s">
        <v>229</v>
      </c>
      <c r="C16" s="941" t="s">
        <v>300</v>
      </c>
      <c r="D16" s="941"/>
      <c r="E16" s="941"/>
      <c r="F16" s="942"/>
      <c r="G16" s="513">
        <f>IF(OR(ｱ.燃え殻!F31&gt;0,ｱ.燃え殻!F31&lt;0),ｱ.燃え殻!F31,IF(G$19&gt;0,"0",0))</f>
        <v>0</v>
      </c>
      <c r="H16" s="513">
        <f>IF(OR(ｲ.汚泥!F31&gt;0,ｲ.汚泥!F31&lt;0),ｲ.汚泥!F31,IF(H$19&gt;0,"0",0))</f>
        <v>110057.5</v>
      </c>
      <c r="I16" s="513">
        <f>IF(OR(ｳ.廃油!F31&gt;0,ｳ.廃油!F31&lt;0),ｳ.廃油!F31,IF(I$19&gt;0,"0",0))</f>
        <v>0.4</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226.5</v>
      </c>
      <c r="M16" s="513">
        <f>IF(OR(ｷ.紙くず!F31&gt;0,ｷ.紙くず!F31&lt;0),ｷ.紙くず!F31,IF(M$19&gt;0,"0",0))</f>
        <v>52.5</v>
      </c>
      <c r="N16" s="513">
        <f>IF(OR(ｸ.木くず!F31&gt;0,ｸ.木くず!F31&lt;0),ｸ.木くず!F31,IF(N$19&gt;0,"0",0))</f>
        <v>194.8</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5.6</v>
      </c>
      <c r="T16" s="513" t="str">
        <f>IF(OR(ｾ.ｶﾞﾗｽ･ｺﾝｸﾘ･陶磁器くず!F31&gt;0,ｾ.ｶﾞﾗｽ･ｺﾝｸﾘ･陶磁器くず!F31&lt;0),ｾ.ｶﾞﾗｽ･ｺﾝｸﾘ･陶磁器くず!F31,IF(T$19&gt;0,"0",0))</f>
        <v>0</v>
      </c>
      <c r="U16" s="513">
        <f>IF(OR(ｿ.鉱さい!F31&gt;0,ｿ.鉱さい!F31&lt;0),ｿ.鉱さい!F31,IF(U$19&gt;0,"0",0))</f>
        <v>0</v>
      </c>
      <c r="V16" s="513">
        <f>IF(OR(ﾀ.がれき類!F31&gt;0,ﾀ.がれき類!F31&lt;0),ﾀ.がれき類!F31,IF(V$19&gt;0,"0",0))</f>
        <v>28798.9</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4727.7</v>
      </c>
      <c r="AA16" s="515">
        <f t="shared" si="0"/>
        <v>144063.90000000002</v>
      </c>
    </row>
    <row r="17" spans="2:27" ht="24" customHeight="1" x14ac:dyDescent="0.15">
      <c r="B17" s="188"/>
      <c r="C17" s="941" t="s">
        <v>408</v>
      </c>
      <c r="D17" s="941"/>
      <c r="E17" s="941"/>
      <c r="F17" s="942"/>
      <c r="G17" s="513">
        <f>IF(OR(ｱ.燃え殻!F32&gt;0,ｱ.燃え殻!F32&lt;0),ｱ.燃え殻!F32,IF(G$19&gt;0,"0",0))</f>
        <v>0</v>
      </c>
      <c r="H17" s="513" t="str">
        <f>IF(OR(ｲ.汚泥!F32&gt;0,ｲ.汚泥!F32&lt;0),ｲ.汚泥!F32,IF(H$19&gt;0,"0",0))</f>
        <v>0</v>
      </c>
      <c r="I17" s="513" t="str">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t="str">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t="str">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t="str">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f>IF(OR(ｱ.燃え殻!F33&gt;0,ｱ.燃え殻!F33&lt;0),ｱ.燃え殻!F33,IF(G$19&gt;0,"0",0))</f>
        <v>0</v>
      </c>
      <c r="H18" s="516" t="str">
        <f>IF(OR(ｲ.汚泥!F33&gt;0,ｲ.汚泥!F33&lt;0),ｲ.汚泥!F33,IF(H$19&gt;0,"0",0))</f>
        <v>0</v>
      </c>
      <c r="I18" s="516" t="str">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t="str">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t="str">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t="str">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99051.8</v>
      </c>
      <c r="I19" s="519">
        <f t="shared" si="1"/>
        <v>0.3</v>
      </c>
      <c r="J19" s="519">
        <f t="shared" si="1"/>
        <v>0</v>
      </c>
      <c r="K19" s="519">
        <f t="shared" si="1"/>
        <v>0</v>
      </c>
      <c r="L19" s="519">
        <f t="shared" si="1"/>
        <v>210.5</v>
      </c>
      <c r="M19" s="519">
        <f t="shared" si="1"/>
        <v>48.900000000000006</v>
      </c>
      <c r="N19" s="519">
        <f t="shared" si="1"/>
        <v>177.5</v>
      </c>
      <c r="O19" s="519">
        <f t="shared" si="1"/>
        <v>0</v>
      </c>
      <c r="P19" s="519">
        <f t="shared" si="1"/>
        <v>0</v>
      </c>
      <c r="Q19" s="519">
        <f t="shared" si="1"/>
        <v>0</v>
      </c>
      <c r="R19" s="519">
        <f t="shared" si="1"/>
        <v>0</v>
      </c>
      <c r="S19" s="519">
        <f t="shared" si="1"/>
        <v>5</v>
      </c>
      <c r="T19" s="519">
        <f t="shared" si="1"/>
        <v>0.2</v>
      </c>
      <c r="U19" s="519">
        <f t="shared" si="1"/>
        <v>0</v>
      </c>
      <c r="V19" s="519">
        <f t="shared" si="1"/>
        <v>25919.1</v>
      </c>
      <c r="W19" s="519">
        <f t="shared" si="1"/>
        <v>0</v>
      </c>
      <c r="X19" s="519">
        <f t="shared" si="1"/>
        <v>0</v>
      </c>
      <c r="Y19" s="519">
        <f t="shared" si="1"/>
        <v>0</v>
      </c>
      <c r="Z19" s="520">
        <f t="shared" si="1"/>
        <v>4259.2999999999993</v>
      </c>
      <c r="AA19" s="521">
        <f t="shared" ref="AA19:AA25" si="2">SUM(G19:Z19)</f>
        <v>129672.59999999999</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76" t="s">
        <v>174</v>
      </c>
      <c r="D26" s="582" t="s">
        <v>21</v>
      </c>
      <c r="E26" s="969" t="s">
        <v>343</v>
      </c>
      <c r="F26" s="970"/>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76"/>
      <c r="D27" s="191" t="s">
        <v>25</v>
      </c>
      <c r="E27" s="969" t="s">
        <v>344</v>
      </c>
      <c r="F27" s="970"/>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v>
      </c>
      <c r="H37" s="554">
        <f t="shared" si="8"/>
        <v>99051.8</v>
      </c>
      <c r="I37" s="554">
        <f t="shared" si="8"/>
        <v>0.3</v>
      </c>
      <c r="J37" s="554">
        <f t="shared" si="8"/>
        <v>0</v>
      </c>
      <c r="K37" s="554">
        <f t="shared" si="8"/>
        <v>0</v>
      </c>
      <c r="L37" s="554">
        <f t="shared" si="8"/>
        <v>210.5</v>
      </c>
      <c r="M37" s="554">
        <f t="shared" si="8"/>
        <v>48.900000000000006</v>
      </c>
      <c r="N37" s="554">
        <f t="shared" si="8"/>
        <v>177.5</v>
      </c>
      <c r="O37" s="554">
        <f t="shared" si="8"/>
        <v>0</v>
      </c>
      <c r="P37" s="554">
        <f t="shared" si="8"/>
        <v>0</v>
      </c>
      <c r="Q37" s="554">
        <f t="shared" si="8"/>
        <v>0</v>
      </c>
      <c r="R37" s="554">
        <f t="shared" si="8"/>
        <v>0</v>
      </c>
      <c r="S37" s="554">
        <f t="shared" si="8"/>
        <v>5</v>
      </c>
      <c r="T37" s="554">
        <f t="shared" si="8"/>
        <v>0.2</v>
      </c>
      <c r="U37" s="554">
        <f t="shared" si="8"/>
        <v>0</v>
      </c>
      <c r="V37" s="554">
        <f t="shared" si="8"/>
        <v>25919.1</v>
      </c>
      <c r="W37" s="554">
        <f t="shared" si="8"/>
        <v>0</v>
      </c>
      <c r="X37" s="554">
        <f t="shared" si="8"/>
        <v>0</v>
      </c>
      <c r="Y37" s="554">
        <f t="shared" si="8"/>
        <v>0</v>
      </c>
      <c r="Z37" s="555">
        <f t="shared" si="8"/>
        <v>4259.2999999999993</v>
      </c>
      <c r="AA37" s="556">
        <f t="shared" si="4"/>
        <v>129672.59999999999</v>
      </c>
    </row>
    <row r="38" spans="2:27" ht="24" customHeight="1" x14ac:dyDescent="0.15">
      <c r="B38" s="186"/>
      <c r="C38" s="972"/>
      <c r="D38" s="247"/>
      <c r="E38" s="245" t="s">
        <v>319</v>
      </c>
      <c r="F38" s="585"/>
      <c r="G38" s="545">
        <f t="shared" ref="G38:Z38" si="9">SUM(G39:G41)</f>
        <v>0</v>
      </c>
      <c r="H38" s="545">
        <f t="shared" si="9"/>
        <v>99051.8</v>
      </c>
      <c r="I38" s="545">
        <f t="shared" si="9"/>
        <v>0.3</v>
      </c>
      <c r="J38" s="545">
        <f t="shared" si="9"/>
        <v>0</v>
      </c>
      <c r="K38" s="545">
        <f t="shared" si="9"/>
        <v>0</v>
      </c>
      <c r="L38" s="545">
        <f t="shared" si="9"/>
        <v>210.5</v>
      </c>
      <c r="M38" s="545">
        <f t="shared" si="9"/>
        <v>48.900000000000006</v>
      </c>
      <c r="N38" s="545">
        <f t="shared" si="9"/>
        <v>177.5</v>
      </c>
      <c r="O38" s="545">
        <f t="shared" si="9"/>
        <v>0</v>
      </c>
      <c r="P38" s="545">
        <f t="shared" si="9"/>
        <v>0</v>
      </c>
      <c r="Q38" s="545">
        <f t="shared" si="9"/>
        <v>0</v>
      </c>
      <c r="R38" s="545">
        <f t="shared" si="9"/>
        <v>0</v>
      </c>
      <c r="S38" s="545">
        <f t="shared" si="9"/>
        <v>5</v>
      </c>
      <c r="T38" s="545">
        <f t="shared" si="9"/>
        <v>0.2</v>
      </c>
      <c r="U38" s="545">
        <f t="shared" si="9"/>
        <v>0</v>
      </c>
      <c r="V38" s="545">
        <f t="shared" si="9"/>
        <v>25919.1</v>
      </c>
      <c r="W38" s="545">
        <f t="shared" si="9"/>
        <v>0</v>
      </c>
      <c r="X38" s="545">
        <f t="shared" si="9"/>
        <v>0</v>
      </c>
      <c r="Y38" s="545">
        <f t="shared" si="9"/>
        <v>0</v>
      </c>
      <c r="Z38" s="546">
        <f t="shared" si="9"/>
        <v>4259.2999999999993</v>
      </c>
      <c r="AA38" s="547">
        <f t="shared" si="4"/>
        <v>129672.59999999999</v>
      </c>
    </row>
    <row r="39" spans="2:27" ht="24" customHeight="1" x14ac:dyDescent="0.15">
      <c r="B39" s="186"/>
      <c r="C39" s="972"/>
      <c r="D39" s="248"/>
      <c r="E39" s="243"/>
      <c r="F39" s="241" t="s">
        <v>233</v>
      </c>
      <c r="G39" s="548">
        <f>+ｱ.燃え殻!$Z$28</f>
        <v>0</v>
      </c>
      <c r="H39" s="548">
        <f>+ｲ.汚泥!$Z$28</f>
        <v>99051.7</v>
      </c>
      <c r="I39" s="548">
        <f>+ｳ.廃油!$Z$28</f>
        <v>0.3</v>
      </c>
      <c r="J39" s="548">
        <f>+ｴ.廃酸!$Z$28</f>
        <v>0</v>
      </c>
      <c r="K39" s="548">
        <f>+ｵ.廃ｱﾙｶﾘ!$Z$28</f>
        <v>0</v>
      </c>
      <c r="L39" s="548">
        <f>+ｶ.廃ﾌﾟﾗ類!$Z$28</f>
        <v>203.8</v>
      </c>
      <c r="M39" s="548">
        <f>+ｷ.紙くず!$Z$28</f>
        <v>47.2</v>
      </c>
      <c r="N39" s="548">
        <f>+ｸ.木くず!$Z$28</f>
        <v>175.3</v>
      </c>
      <c r="O39" s="548">
        <f>+ｹ.繊維くず!$Z$28</f>
        <v>0</v>
      </c>
      <c r="P39" s="548">
        <f>+ｺ.動植物性残さ!$Z$28</f>
        <v>0</v>
      </c>
      <c r="Q39" s="548">
        <f>+ｻ.動物系固形不要物!$Z$28</f>
        <v>0</v>
      </c>
      <c r="R39" s="548">
        <f>+ｼ.ｺﾞﾑくず!$Z$28</f>
        <v>0</v>
      </c>
      <c r="S39" s="548">
        <f>+ｽ.金属くず!$Z$28</f>
        <v>5</v>
      </c>
      <c r="T39" s="548">
        <f>+ｾ.ｶﾞﾗｽ･ｺﾝｸﾘ･陶磁器くず!$Z$28</f>
        <v>0</v>
      </c>
      <c r="U39" s="548">
        <f>+ｿ.鉱さい!$Z$28</f>
        <v>0</v>
      </c>
      <c r="V39" s="548">
        <f>+ﾀ.がれき類!$Z$28</f>
        <v>25919</v>
      </c>
      <c r="W39" s="548">
        <f>+ﾁ.動物のふん尿!$Z$28</f>
        <v>0</v>
      </c>
      <c r="X39" s="548">
        <f>+ﾂ.動物の死体!$Z$28</f>
        <v>0</v>
      </c>
      <c r="Y39" s="548">
        <f>+ﾃ.ばいじん!$Z$28</f>
        <v>0</v>
      </c>
      <c r="Z39" s="549">
        <f>+ﾄ.混合廃棄物その他!$Z$28</f>
        <v>4254.8999999999996</v>
      </c>
      <c r="AA39" s="550">
        <f t="shared" si="4"/>
        <v>129657.2</v>
      </c>
    </row>
    <row r="40" spans="2:27" ht="24" customHeight="1" x14ac:dyDescent="0.15">
      <c r="B40" s="186"/>
      <c r="C40" s="972"/>
      <c r="D40" s="248"/>
      <c r="E40" s="243"/>
      <c r="F40" s="241" t="s">
        <v>318</v>
      </c>
      <c r="G40" s="548">
        <f>+ｱ.燃え殻!$Z$29</f>
        <v>0</v>
      </c>
      <c r="H40" s="548">
        <f>+ｲ.汚泥!$Z$29</f>
        <v>0.1</v>
      </c>
      <c r="I40" s="548">
        <f>+ｳ.廃油!$Z$29</f>
        <v>0</v>
      </c>
      <c r="J40" s="548">
        <f>+ｴ.廃酸!$Z$29</f>
        <v>0</v>
      </c>
      <c r="K40" s="548">
        <f>+ｵ.廃ｱﾙｶﾘ!$Z$29</f>
        <v>0</v>
      </c>
      <c r="L40" s="548">
        <f>+ｶ.廃ﾌﾟﾗ類!$Z$29</f>
        <v>6.7</v>
      </c>
      <c r="M40" s="548">
        <f>+ｷ.紙くず!$Z$29</f>
        <v>1.7</v>
      </c>
      <c r="N40" s="548">
        <f>+ｸ.木くず!$Z$29</f>
        <v>2.2000000000000002</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0.2</v>
      </c>
      <c r="U40" s="548">
        <f>+ｿ.鉱さい!$Z$29</f>
        <v>0</v>
      </c>
      <c r="V40" s="548">
        <f>+ﾀ.がれき類!$Z$29</f>
        <v>0.1</v>
      </c>
      <c r="W40" s="548">
        <f>+ﾁ.動物のふん尿!$Z$29</f>
        <v>0</v>
      </c>
      <c r="X40" s="548">
        <f>+ﾂ.動物の死体!$Z$29</f>
        <v>0</v>
      </c>
      <c r="Y40" s="548">
        <f>+ﾃ.ばいじん!$Z$29</f>
        <v>0</v>
      </c>
      <c r="Z40" s="549">
        <f>+ﾄ.混合廃棄物その他!$Z$29</f>
        <v>4.4000000000000004</v>
      </c>
      <c r="AA40" s="550">
        <f t="shared" si="4"/>
        <v>15.399999999999999</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0</v>
      </c>
    </row>
    <row r="43" spans="2:27" ht="24" customHeight="1" x14ac:dyDescent="0.15">
      <c r="B43" s="186"/>
      <c r="C43" s="142" t="s">
        <v>235</v>
      </c>
      <c r="D43" s="952" t="s">
        <v>349</v>
      </c>
      <c r="E43" s="952"/>
      <c r="F43" s="953"/>
      <c r="G43" s="557">
        <f>+ｱ.燃え殻!$AK$27</f>
        <v>0</v>
      </c>
      <c r="H43" s="557">
        <f>+ｲ.汚泥!$AK$27</f>
        <v>99051.8</v>
      </c>
      <c r="I43" s="557">
        <f>+ｳ.廃油!$AK$27</f>
        <v>0.3</v>
      </c>
      <c r="J43" s="557">
        <f>+ｴ.廃酸!$AK$27</f>
        <v>0</v>
      </c>
      <c r="K43" s="557">
        <f>+ｵ.廃ｱﾙｶﾘ!$AK$27</f>
        <v>0</v>
      </c>
      <c r="L43" s="557">
        <f>+ｶ.廃ﾌﾟﾗ類!$AK$27</f>
        <v>210.5</v>
      </c>
      <c r="M43" s="557">
        <f>+ｷ.紙くず!$AK$27</f>
        <v>48.900000000000006</v>
      </c>
      <c r="N43" s="557">
        <f>+ｸ.木くず!$AK$27</f>
        <v>177.5</v>
      </c>
      <c r="O43" s="557">
        <f>+ｹ.繊維くず!$AK$27</f>
        <v>0</v>
      </c>
      <c r="P43" s="557">
        <f>+ｺ.動植物性残さ!$AK$27</f>
        <v>0</v>
      </c>
      <c r="Q43" s="557">
        <f>+ｻ.動物系固形不要物!$AK$27</f>
        <v>0</v>
      </c>
      <c r="R43" s="557">
        <f>+ｼ.ｺﾞﾑくず!$AK$27</f>
        <v>0</v>
      </c>
      <c r="S43" s="557">
        <f>+ｽ.金属くず!$AK$27</f>
        <v>5</v>
      </c>
      <c r="T43" s="557">
        <f>+ｾ.ｶﾞﾗｽ･ｺﾝｸﾘ･陶磁器くず!$AK$27</f>
        <v>0.2</v>
      </c>
      <c r="U43" s="557">
        <f>+ｿ.鉱さい!$AK$27</f>
        <v>0</v>
      </c>
      <c r="V43" s="557">
        <f>+ﾀ.がれき類!$AK$27</f>
        <v>25919.1</v>
      </c>
      <c r="W43" s="557">
        <f>+ﾁ.動物のふん尿!$AK$27</f>
        <v>0</v>
      </c>
      <c r="X43" s="557">
        <f>+ﾂ.動物の死体!$AK$27</f>
        <v>0</v>
      </c>
      <c r="Y43" s="557">
        <f>+ﾃ.ばいじん!$AK$27</f>
        <v>0</v>
      </c>
      <c r="Z43" s="558">
        <f>+ﾄ.混合廃棄物その他!$AK$27</f>
        <v>4259.2999999999993</v>
      </c>
      <c r="AA43" s="559">
        <f t="shared" si="4"/>
        <v>129672.59999999999</v>
      </c>
    </row>
    <row r="44" spans="2:27" ht="24" customHeight="1" x14ac:dyDescent="0.15">
      <c r="B44" s="186"/>
      <c r="C44" s="193"/>
      <c r="D44" s="191" t="s">
        <v>188</v>
      </c>
      <c r="E44" s="969" t="s">
        <v>236</v>
      </c>
      <c r="F44" s="970"/>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2" t="s">
        <v>237</v>
      </c>
      <c r="F45" s="963"/>
      <c r="G45" s="563">
        <f>+ｱ.燃え殻!$AR$24</f>
        <v>0</v>
      </c>
      <c r="H45" s="563">
        <f>+ｲ.汚泥!$AR$24</f>
        <v>99051.7</v>
      </c>
      <c r="I45" s="563">
        <f>+ｳ.廃油!$AR$24</f>
        <v>0.3</v>
      </c>
      <c r="J45" s="563">
        <f>+ｴ.廃酸!$AR$24</f>
        <v>0</v>
      </c>
      <c r="K45" s="563">
        <f>+ｵ.廃ｱﾙｶﾘ!$AR$24</f>
        <v>0</v>
      </c>
      <c r="L45" s="563">
        <f>+ｶ.廃ﾌﾟﾗ類!$AR$24</f>
        <v>203.8</v>
      </c>
      <c r="M45" s="563">
        <f>+ｷ.紙くず!$AR$24</f>
        <v>47.2</v>
      </c>
      <c r="N45" s="563">
        <f>+ｸ.木くず!$AR$24</f>
        <v>175.3</v>
      </c>
      <c r="O45" s="563">
        <f>+ｹ.繊維くず!$AR$24</f>
        <v>0</v>
      </c>
      <c r="P45" s="563">
        <f>+ｺ.動植物性残さ!$AR$24</f>
        <v>0</v>
      </c>
      <c r="Q45" s="563">
        <f>+ｻ.動物系固形不要物!$AR$24</f>
        <v>0</v>
      </c>
      <c r="R45" s="563">
        <f>+ｼ.ｺﾞﾑくず!$AR$24</f>
        <v>0</v>
      </c>
      <c r="S45" s="563">
        <f>+ｽ.金属くず!$AR$24</f>
        <v>5</v>
      </c>
      <c r="T45" s="563">
        <f>+ｾ.ｶﾞﾗｽ･ｺﾝｸﾘ･陶磁器くず!$AR$24</f>
        <v>0</v>
      </c>
      <c r="U45" s="563">
        <f>+ｿ.鉱さい!$AR$24</f>
        <v>0</v>
      </c>
      <c r="V45" s="563">
        <f>+ﾀ.がれき類!$AR$24</f>
        <v>25919</v>
      </c>
      <c r="W45" s="563">
        <f>+ﾁ.動物のふん尿!$AR$24</f>
        <v>0</v>
      </c>
      <c r="X45" s="563">
        <f>+ﾂ.動物の死体!$AR$24</f>
        <v>0</v>
      </c>
      <c r="Y45" s="563">
        <f>+ﾃ.ばいじん!$AR$24</f>
        <v>0</v>
      </c>
      <c r="Z45" s="564">
        <f>+ﾄ.混合廃棄物その他!$AR$24</f>
        <v>4254.8999999999996</v>
      </c>
      <c r="AA45" s="565">
        <f t="shared" si="4"/>
        <v>129657.2</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209109.40000000002</v>
      </c>
      <c r="I55" s="634">
        <f t="shared" si="10"/>
        <v>0.7</v>
      </c>
      <c r="J55" s="634">
        <f t="shared" si="10"/>
        <v>0</v>
      </c>
      <c r="K55" s="634">
        <f t="shared" si="10"/>
        <v>0</v>
      </c>
      <c r="L55" s="634">
        <f t="shared" si="10"/>
        <v>444.5</v>
      </c>
      <c r="M55" s="634">
        <f t="shared" si="10"/>
        <v>103.30000000000001</v>
      </c>
      <c r="N55" s="634">
        <f t="shared" si="10"/>
        <v>374.8</v>
      </c>
      <c r="O55" s="634">
        <f t="shared" si="10"/>
        <v>0</v>
      </c>
      <c r="P55" s="634">
        <f t="shared" si="10"/>
        <v>0</v>
      </c>
      <c r="Q55" s="634">
        <f t="shared" si="10"/>
        <v>0</v>
      </c>
      <c r="R55" s="634">
        <f t="shared" si="10"/>
        <v>0</v>
      </c>
      <c r="S55" s="634">
        <f t="shared" si="10"/>
        <v>10.6</v>
      </c>
      <c r="T55" s="634">
        <f t="shared" si="10"/>
        <v>0.5</v>
      </c>
      <c r="U55" s="634">
        <f t="shared" si="10"/>
        <v>0</v>
      </c>
      <c r="V55" s="634">
        <f t="shared" si="10"/>
        <v>54718.1</v>
      </c>
      <c r="W55" s="634">
        <f t="shared" si="10"/>
        <v>0</v>
      </c>
      <c r="X55" s="634">
        <f t="shared" si="10"/>
        <v>0</v>
      </c>
      <c r="Y55" s="634">
        <f t="shared" si="10"/>
        <v>0</v>
      </c>
      <c r="Z55" s="634">
        <f t="shared" si="10"/>
        <v>8991.9</v>
      </c>
      <c r="AA55" s="633">
        <f>+AA9+AA19+AA20</f>
        <v>273753.8</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1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   6年   6月   13日</v>
      </c>
      <c r="Q11" s="1065"/>
      <c r="R11" s="1065"/>
      <c r="S11" s="1065"/>
      <c r="T11" s="1066"/>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神奈川県横浜市中区太田町1-15
関内東亜ビル　　　　　　　　　　　　　　　　　　　　　　</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東亜建設工業株式会社横浜支店
支店長　堀越　研司</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045-664-3905</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東亜建設工業株式会社　横浜支店　</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2254</v>
      </c>
      <c r="Q25" s="1086"/>
      <c r="R25" s="1086"/>
      <c r="S25" s="1086"/>
      <c r="T25" s="1086"/>
      <c r="U25" s="1087"/>
    </row>
    <row r="26" spans="1:22" ht="26.25" customHeight="1" x14ac:dyDescent="0.15">
      <c r="C26" s="1099" t="s">
        <v>11</v>
      </c>
      <c r="D26" s="1100"/>
      <c r="E26" s="1101"/>
      <c r="F26" s="1118" t="str">
        <f>+表紙!F50</f>
        <v>神奈川県横浜市中区太田町1-15　関内東亜ビル</v>
      </c>
      <c r="G26" s="1119"/>
      <c r="H26" s="1119"/>
      <c r="I26" s="1119"/>
      <c r="J26" s="1119"/>
      <c r="K26" s="1119"/>
      <c r="L26" s="1119"/>
      <c r="M26" s="1119"/>
      <c r="N26" s="454" t="s">
        <v>172</v>
      </c>
      <c r="O26" s="383"/>
      <c r="P26" s="383"/>
      <c r="Q26" s="1113" t="str">
        <f>IF(+表紙!Q50="","",+表紙!Q50)</f>
        <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Ｄ－建設業</v>
      </c>
      <c r="G30" s="1089"/>
      <c r="H30" s="1089"/>
      <c r="I30" s="1089"/>
      <c r="J30" s="1089"/>
      <c r="K30" s="1089"/>
      <c r="L30" s="282" t="s">
        <v>48</v>
      </c>
      <c r="M30" s="282"/>
      <c r="N30" s="1090" t="str">
        <f>IF(COUNTA(表紙!N54)=1,+表紙!N54,"")</f>
        <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t="str">
        <f>IF(+表紙!N55="","",+表紙!N55)</f>
        <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f>IF(+表紙!N56="","",+表紙!N56)</f>
        <v>15684</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221</v>
      </c>
      <c r="G37" s="1048"/>
      <c r="H37" s="1048"/>
      <c r="I37" s="1048"/>
      <c r="J37" s="1048"/>
      <c r="K37" s="1048"/>
      <c r="L37" s="1048"/>
      <c r="M37" s="1048"/>
      <c r="N37" s="1048"/>
      <c r="O37" s="1048"/>
      <c r="P37" s="1048"/>
      <c r="Q37" s="1048"/>
      <c r="R37" s="1048"/>
      <c r="S37" s="1048"/>
      <c r="T37" s="1048"/>
      <c r="U37" s="1049"/>
    </row>
    <row r="38" spans="3:21" ht="13.9"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9</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144081.20000000001</v>
      </c>
      <c r="L66" s="1054"/>
      <c r="M66" s="1054"/>
      <c r="N66" s="1054"/>
      <c r="O66" s="1054"/>
      <c r="P66" s="300" t="s">
        <v>13</v>
      </c>
      <c r="Q66" s="1052"/>
      <c r="R66" s="1052"/>
      <c r="S66" s="1052"/>
      <c r="T66" s="1052"/>
      <c r="U66" s="1053"/>
      <c r="V66" s="467"/>
      <c r="W66" s="467"/>
      <c r="X66" s="391"/>
    </row>
    <row r="67" spans="1:24" ht="13.9"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41"/>
      <c r="D70" s="1058"/>
      <c r="E70" s="1061"/>
      <c r="F70" s="985" t="str">
        <f>IF(COUNTA(表紙!F94)=1,+表紙!F94,"")</f>
        <v>分別を徹底し、再資源化率の高い処分会社に処理を委託する。</v>
      </c>
      <c r="G70" s="986"/>
      <c r="H70" s="986"/>
      <c r="I70" s="986"/>
      <c r="J70" s="986"/>
      <c r="K70" s="986"/>
      <c r="L70" s="986"/>
      <c r="M70" s="986"/>
      <c r="N70" s="986"/>
      <c r="O70" s="986"/>
      <c r="P70" s="986"/>
      <c r="Q70" s="986"/>
      <c r="R70" s="986"/>
      <c r="S70" s="986"/>
      <c r="T70" s="986"/>
      <c r="U70" s="987"/>
      <c r="V70" s="308"/>
    </row>
    <row r="71" spans="1:24" ht="13.9"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9</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129672.59999999999</v>
      </c>
      <c r="L81" s="1054"/>
      <c r="M81" s="1054"/>
      <c r="N81" s="1054"/>
      <c r="O81" s="1054"/>
      <c r="P81" s="303" t="s">
        <v>13</v>
      </c>
      <c r="Q81" s="1052"/>
      <c r="R81" s="1052"/>
      <c r="S81" s="1052"/>
      <c r="T81" s="1052"/>
      <c r="U81" s="1053"/>
      <c r="V81" s="467"/>
      <c r="W81" s="467"/>
      <c r="X81" s="309"/>
    </row>
    <row r="82" spans="1:24" ht="13.9"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46"/>
      <c r="D85" s="1010"/>
      <c r="E85" s="995"/>
      <c r="F85" s="985" t="str">
        <f>IF(COUNTA(表紙!F109)=1,+表紙!F109,"")</f>
        <v>分別を徹底し、再資源化率の高い処分会社に処理を委託する。</v>
      </c>
      <c r="G85" s="986"/>
      <c r="H85" s="986"/>
      <c r="I85" s="986"/>
      <c r="J85" s="986"/>
      <c r="K85" s="986"/>
      <c r="L85" s="986"/>
      <c r="M85" s="986"/>
      <c r="N85" s="986"/>
      <c r="O85" s="986"/>
      <c r="P85" s="986"/>
      <c r="Q85" s="986"/>
      <c r="R85" s="986"/>
      <c r="S85" s="986"/>
      <c r="T85" s="986"/>
      <c r="U85" s="987"/>
      <c r="V85" s="321"/>
    </row>
    <row r="86" spans="1:24" ht="13.9"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10"/>
      <c r="E96" s="995"/>
      <c r="F96" s="985" t="str">
        <f>IF(COUNTA(表紙!F120)=1,+表紙!F120,"")</f>
        <v>種類：　9種類
（汚泥、廃油、廃プラスチック、紙くず、木くず、金属くず、ｶﾞﾗｽ・ｺﾝｸﾘｰﾄ陶磁器くず、鉱さい、がれき類）
分別に対する取り組み：教育・研修の実施、現場巡視による確認及び指導</v>
      </c>
      <c r="G96" s="986"/>
      <c r="H96" s="986"/>
      <c r="I96" s="986"/>
      <c r="J96" s="986"/>
      <c r="K96" s="986"/>
      <c r="L96" s="986"/>
      <c r="M96" s="986"/>
      <c r="N96" s="986"/>
      <c r="O96" s="986"/>
      <c r="P96" s="986"/>
      <c r="Q96" s="986"/>
      <c r="R96" s="986"/>
      <c r="S96" s="986"/>
      <c r="T96" s="986"/>
      <c r="U96" s="987"/>
      <c r="V96" s="321"/>
    </row>
    <row r="97" spans="3:25" ht="13.9"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10"/>
      <c r="E102" s="995"/>
      <c r="F102" s="1018" t="str">
        <f>IF(COUNTA(表紙!F126)=1,+表紙!F126,"")</f>
        <v>種類：　9種類
（汚泥、廃油、廃プラスチック、紙くず、木くず、金属くず、ｶﾞﾗｽ・ｺﾝｸﾘｰﾄ陶磁器くず、鉱さい、がれき類）
分別に対する取り組み：教育・研修の実施、現場巡視による確認及び指導</v>
      </c>
      <c r="G102" s="1019"/>
      <c r="H102" s="1019"/>
      <c r="I102" s="1019"/>
      <c r="J102" s="1019"/>
      <c r="K102" s="1019"/>
      <c r="L102" s="1019"/>
      <c r="M102" s="1019"/>
      <c r="N102" s="1019"/>
      <c r="O102" s="1019"/>
      <c r="P102" s="1019"/>
      <c r="Q102" s="1019"/>
      <c r="R102" s="1019"/>
      <c r="S102" s="1019"/>
      <c r="T102" s="1019"/>
      <c r="U102" s="1020"/>
      <c r="V102" s="321"/>
    </row>
    <row r="103" spans="3:25" ht="13.9"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10"/>
      <c r="E112" s="1006"/>
      <c r="F112" s="985" t="str">
        <f>IF(COUNTA(表紙!F136)=1,+表紙!F136,"")</f>
        <v/>
      </c>
      <c r="G112" s="986"/>
      <c r="H112" s="986"/>
      <c r="I112" s="986"/>
      <c r="J112" s="986"/>
      <c r="K112" s="986"/>
      <c r="L112" s="986"/>
      <c r="M112" s="986"/>
      <c r="N112" s="986"/>
      <c r="O112" s="986"/>
      <c r="P112" s="986"/>
      <c r="Q112" s="986"/>
      <c r="R112" s="986"/>
      <c r="S112" s="986"/>
      <c r="T112" s="986"/>
      <c r="U112" s="987"/>
      <c r="V112" s="308"/>
      <c r="W112" s="341"/>
      <c r="X112" s="341"/>
      <c r="Y112" s="341"/>
    </row>
    <row r="113" spans="3:25" ht="13.9"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10"/>
      <c r="E123" s="995"/>
      <c r="F123" s="985" t="str">
        <f>IF(COUNTA(表紙!F147)=1,+表紙!F147,"")</f>
        <v/>
      </c>
      <c r="G123" s="986"/>
      <c r="H123" s="986"/>
      <c r="I123" s="986"/>
      <c r="J123" s="986"/>
      <c r="K123" s="986"/>
      <c r="L123" s="986"/>
      <c r="M123" s="986"/>
      <c r="N123" s="986"/>
      <c r="O123" s="986"/>
      <c r="P123" s="986"/>
      <c r="Q123" s="986"/>
      <c r="R123" s="986"/>
      <c r="S123" s="986"/>
      <c r="T123" s="986"/>
      <c r="U123" s="987"/>
      <c r="V123" s="308"/>
      <c r="W123" s="341"/>
      <c r="X123" s="341"/>
      <c r="Y123" s="341"/>
    </row>
    <row r="124" spans="3:25" ht="13.9"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 customHeight="1" x14ac:dyDescent="0.15">
      <c r="C134" s="325"/>
      <c r="D134" s="1010"/>
      <c r="E134" s="995"/>
      <c r="F134" s="658" t="s">
        <v>258</v>
      </c>
      <c r="G134" s="659"/>
      <c r="H134" s="659"/>
      <c r="I134" s="659"/>
      <c r="J134" s="659"/>
      <c r="K134" s="1015" t="str">
        <f>+表紙!K158</f>
        <v>0</v>
      </c>
      <c r="L134" s="1015"/>
      <c r="M134" s="1015"/>
      <c r="N134" s="1015"/>
      <c r="O134" s="1015"/>
      <c r="P134" s="463" t="s">
        <v>13</v>
      </c>
      <c r="Q134" s="1013" t="s">
        <v>255</v>
      </c>
      <c r="R134" s="1013"/>
      <c r="S134" s="1013"/>
      <c r="T134" s="1013"/>
      <c r="U134" s="1014"/>
      <c r="V134" s="467"/>
      <c r="W134" s="467"/>
      <c r="X134" s="321"/>
      <c r="Y134" s="341"/>
    </row>
    <row r="135" spans="3:25" ht="13.9"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10"/>
      <c r="E136" s="995"/>
      <c r="F136" s="985" t="str">
        <f>IF(COUNTA(表紙!F160)=1,+表紙!F160,"")</f>
        <v/>
      </c>
      <c r="G136" s="986"/>
      <c r="H136" s="986"/>
      <c r="I136" s="986"/>
      <c r="J136" s="986"/>
      <c r="K136" s="986"/>
      <c r="L136" s="986"/>
      <c r="M136" s="986"/>
      <c r="N136" s="986"/>
      <c r="O136" s="986"/>
      <c r="P136" s="986"/>
      <c r="Q136" s="986"/>
      <c r="R136" s="986"/>
      <c r="S136" s="986"/>
      <c r="T136" s="986"/>
      <c r="U136" s="987"/>
      <c r="V136" s="308"/>
      <c r="W136" s="341"/>
      <c r="X136" s="341"/>
      <c r="Y136" s="341"/>
    </row>
    <row r="137" spans="3:25" ht="13.9"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 customHeight="1" x14ac:dyDescent="0.15">
      <c r="C146" s="325"/>
      <c r="D146" s="1010"/>
      <c r="E146" s="995"/>
      <c r="F146" s="658" t="s">
        <v>262</v>
      </c>
      <c r="G146" s="659"/>
      <c r="H146" s="659"/>
      <c r="I146" s="659"/>
      <c r="J146" s="659"/>
      <c r="K146" s="1015">
        <f>+表紙!K170</f>
        <v>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10"/>
      <c r="E148" s="995"/>
      <c r="F148" s="985" t="str">
        <f>IF(COUNTA(表紙!F172)=1,+表紙!F172,"")</f>
        <v/>
      </c>
      <c r="G148" s="986"/>
      <c r="H148" s="986"/>
      <c r="I148" s="986"/>
      <c r="J148" s="986"/>
      <c r="K148" s="986"/>
      <c r="L148" s="986"/>
      <c r="M148" s="986"/>
      <c r="N148" s="986"/>
      <c r="O148" s="986"/>
      <c r="P148" s="986"/>
      <c r="Q148" s="986"/>
      <c r="R148" s="986"/>
      <c r="S148" s="986"/>
      <c r="T148" s="986"/>
      <c r="U148" s="987"/>
      <c r="V148" s="308"/>
      <c r="W148" s="341"/>
      <c r="X148" s="341"/>
      <c r="Y148" s="341"/>
    </row>
    <row r="149" spans="3:25" ht="13.9"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10"/>
      <c r="E161" s="1006"/>
      <c r="F161" s="985" t="str">
        <f>IF(COUNTA(表紙!F185)=1,+表紙!F185,"")</f>
        <v/>
      </c>
      <c r="G161" s="986"/>
      <c r="H161" s="986"/>
      <c r="I161" s="986"/>
      <c r="J161" s="986"/>
      <c r="K161" s="986"/>
      <c r="L161" s="986"/>
      <c r="M161" s="986"/>
      <c r="N161" s="986"/>
      <c r="O161" s="986"/>
      <c r="P161" s="986"/>
      <c r="Q161" s="986"/>
      <c r="R161" s="986"/>
      <c r="S161" s="986"/>
      <c r="T161" s="986"/>
      <c r="U161" s="987"/>
      <c r="V161" s="308"/>
      <c r="W161" s="341"/>
      <c r="X161" s="341"/>
      <c r="Y161" s="341"/>
    </row>
    <row r="162" spans="3:25" ht="13.9"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10"/>
      <c r="E173" s="995"/>
      <c r="F173" s="985" t="str">
        <f>IF(COUNTA(表紙!F197)=1,+表紙!F197,"")</f>
        <v/>
      </c>
      <c r="G173" s="986"/>
      <c r="H173" s="986"/>
      <c r="I173" s="986"/>
      <c r="J173" s="986"/>
      <c r="K173" s="986"/>
      <c r="L173" s="986"/>
      <c r="M173" s="986"/>
      <c r="N173" s="986"/>
      <c r="O173" s="986"/>
      <c r="P173" s="986"/>
      <c r="Q173" s="986"/>
      <c r="R173" s="986"/>
      <c r="S173" s="986"/>
      <c r="T173" s="986"/>
      <c r="U173" s="987"/>
      <c r="V173" s="308"/>
      <c r="W173" s="341"/>
      <c r="X173" s="341"/>
      <c r="Y173" s="341"/>
    </row>
    <row r="174" spans="3:25" ht="13.9"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10"/>
      <c r="E184" s="995"/>
      <c r="F184" s="1016" t="s">
        <v>267</v>
      </c>
      <c r="G184" s="1017"/>
      <c r="H184" s="1017"/>
      <c r="I184" s="1017"/>
      <c r="J184" s="1017"/>
      <c r="K184" s="1015">
        <f>+表紙!K208</f>
        <v>144081.20000000001</v>
      </c>
      <c r="L184" s="1015"/>
      <c r="M184" s="1015"/>
      <c r="N184" s="1015"/>
      <c r="O184" s="1015"/>
      <c r="P184" s="327" t="s">
        <v>13</v>
      </c>
      <c r="Q184" s="996" t="s">
        <v>293</v>
      </c>
      <c r="R184" s="997"/>
      <c r="S184" s="997"/>
      <c r="T184" s="997"/>
      <c r="U184" s="998"/>
      <c r="V184" s="467"/>
      <c r="W184" s="467"/>
      <c r="X184" s="321"/>
      <c r="Y184" s="341"/>
    </row>
    <row r="185" spans="3:25" ht="43.15" customHeight="1" x14ac:dyDescent="0.15">
      <c r="C185" s="325"/>
      <c r="D185" s="1010"/>
      <c r="E185" s="995"/>
      <c r="F185" s="328"/>
      <c r="G185" s="658" t="s">
        <v>223</v>
      </c>
      <c r="H185" s="659"/>
      <c r="I185" s="659"/>
      <c r="J185" s="659"/>
      <c r="K185" s="1015" t="str">
        <f>+表紙!K209</f>
        <v>0</v>
      </c>
      <c r="L185" s="1015"/>
      <c r="M185" s="1015"/>
      <c r="N185" s="1015"/>
      <c r="O185" s="1015"/>
      <c r="P185" s="459" t="s">
        <v>13</v>
      </c>
      <c r="Q185" s="999"/>
      <c r="R185" s="1000"/>
      <c r="S185" s="1000"/>
      <c r="T185" s="1000"/>
      <c r="U185" s="1001"/>
      <c r="V185" s="467"/>
      <c r="W185" s="467"/>
      <c r="X185" s="321"/>
      <c r="Y185" s="341"/>
    </row>
    <row r="186" spans="3:25" ht="43.15" customHeight="1" x14ac:dyDescent="0.15">
      <c r="C186" s="325"/>
      <c r="D186" s="1010"/>
      <c r="E186" s="995"/>
      <c r="F186" s="328"/>
      <c r="G186" s="658" t="s">
        <v>224</v>
      </c>
      <c r="H186" s="659"/>
      <c r="I186" s="659"/>
      <c r="J186" s="659"/>
      <c r="K186" s="1015">
        <f>+表紙!K210</f>
        <v>144063.90000000002</v>
      </c>
      <c r="L186" s="1015"/>
      <c r="M186" s="1015"/>
      <c r="N186" s="1015"/>
      <c r="O186" s="1015"/>
      <c r="P186" s="459" t="s">
        <v>13</v>
      </c>
      <c r="Q186" s="999"/>
      <c r="R186" s="1000"/>
      <c r="S186" s="1000"/>
      <c r="T186" s="1000"/>
      <c r="U186" s="1001"/>
      <c r="V186" s="467"/>
      <c r="W186" s="467"/>
      <c r="X186" s="321"/>
      <c r="Y186" s="341"/>
    </row>
    <row r="187" spans="3:25" ht="43.1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1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10"/>
      <c r="E190" s="995"/>
      <c r="F190" s="985" t="str">
        <f>IF(COUNTA(表紙!F214)=1,+表紙!F214,"")</f>
        <v/>
      </c>
      <c r="G190" s="986"/>
      <c r="H190" s="986"/>
      <c r="I190" s="986"/>
      <c r="J190" s="986"/>
      <c r="K190" s="986"/>
      <c r="L190" s="986"/>
      <c r="M190" s="986"/>
      <c r="N190" s="986"/>
      <c r="O190" s="986"/>
      <c r="P190" s="986"/>
      <c r="Q190" s="986"/>
      <c r="R190" s="986"/>
      <c r="S190" s="986"/>
      <c r="T190" s="986"/>
      <c r="U190" s="987"/>
      <c r="V190" s="308"/>
      <c r="W190" s="341"/>
      <c r="X190" s="341"/>
      <c r="Y190" s="341"/>
    </row>
    <row r="191" spans="3:25" ht="13.9"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129672.59999999999</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0</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129657.2</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10"/>
      <c r="E207" s="995"/>
      <c r="F207" s="985" t="str">
        <f>IF(COUNTA(表紙!F231)=1,+表紙!F231,"")</f>
        <v>分別を徹底し、再資源化率の高い処分会社に処理を委託する。</v>
      </c>
      <c r="G207" s="986"/>
      <c r="H207" s="986"/>
      <c r="I207" s="986"/>
      <c r="J207" s="986"/>
      <c r="K207" s="986"/>
      <c r="L207" s="986"/>
      <c r="M207" s="986"/>
      <c r="N207" s="986"/>
      <c r="O207" s="986"/>
      <c r="P207" s="986"/>
      <c r="Q207" s="986"/>
      <c r="R207" s="986"/>
      <c r="S207" s="986"/>
      <c r="T207" s="986"/>
      <c r="U207" s="987"/>
      <c r="V207" s="321"/>
      <c r="W207" s="341"/>
      <c r="X207" s="341"/>
      <c r="Y207" s="341"/>
    </row>
    <row r="208" spans="3:25" ht="13.9"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150000000000006"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28" zoomScaleNormal="100" workbookViewId="0">
      <selection activeCell="Z31" sqref="Z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99051.8</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110057.60000000001</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99051.7</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99051.8</v>
      </c>
      <c r="P27" s="881"/>
      <c r="Q27" s="881"/>
      <c r="R27" s="881"/>
      <c r="S27" s="59" t="s">
        <v>38</v>
      </c>
      <c r="T27" s="80"/>
      <c r="U27" s="80"/>
      <c r="X27" s="78" t="s">
        <v>39</v>
      </c>
      <c r="Y27" s="81"/>
      <c r="AG27" s="68"/>
      <c r="AH27" s="68"/>
      <c r="AI27" s="68"/>
      <c r="AJ27" s="68"/>
      <c r="AK27" s="831">
        <f>+AG18+O27</f>
        <v>99051.8</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99051.7</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110057.60000000001</v>
      </c>
      <c r="G29" s="837"/>
      <c r="H29" s="234" t="s">
        <v>198</v>
      </c>
      <c r="L29" s="845"/>
      <c r="O29" s="71"/>
      <c r="P29" s="163"/>
      <c r="Q29" s="66" t="s">
        <v>183</v>
      </c>
      <c r="R29" s="842" t="s">
        <v>33</v>
      </c>
      <c r="S29" s="884"/>
      <c r="T29" s="884"/>
      <c r="U29" s="885"/>
      <c r="V29" s="63"/>
      <c r="W29" s="82"/>
      <c r="X29" s="889" t="s">
        <v>315</v>
      </c>
      <c r="Y29" s="890"/>
      <c r="Z29" s="833">
        <v>0.1</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99051.8</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110057.5</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topLeftCell="A27" workbookViewId="0">
      <selection activeCell="Z31" sqref="Z31"/>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0.3</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0.4</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0.3</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0.3</v>
      </c>
      <c r="P27" s="881"/>
      <c r="Q27" s="881"/>
      <c r="R27" s="881"/>
      <c r="S27" s="59" t="s">
        <v>38</v>
      </c>
      <c r="T27" s="80"/>
      <c r="U27" s="80"/>
      <c r="X27" s="78" t="s">
        <v>39</v>
      </c>
      <c r="Y27" s="81"/>
      <c r="AG27" s="68"/>
      <c r="AH27" s="68"/>
      <c r="AI27" s="68"/>
      <c r="AJ27" s="68"/>
      <c r="AK27" s="831">
        <f>+AG18+O27</f>
        <v>0.3</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0.3</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0.4</v>
      </c>
      <c r="G29" s="837"/>
      <c r="H29" s="234" t="s">
        <v>198</v>
      </c>
      <c r="L29" s="845"/>
      <c r="O29" s="71"/>
      <c r="P29" s="163"/>
      <c r="Q29" s="66" t="s">
        <v>183</v>
      </c>
      <c r="R29" s="842" t="s">
        <v>33</v>
      </c>
      <c r="S29" s="884"/>
      <c r="T29" s="884"/>
      <c r="U29" s="885"/>
      <c r="V29" s="63"/>
      <c r="W29" s="82"/>
      <c r="X29" s="889" t="s">
        <v>315</v>
      </c>
      <c r="Y29" s="890"/>
      <c r="Z29" s="833">
        <v>0</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0.3</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0.4</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0"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210.5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234</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203.8</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210.5</v>
      </c>
      <c r="P27" s="881"/>
      <c r="Q27" s="881"/>
      <c r="R27" s="881"/>
      <c r="S27" s="59" t="s">
        <v>38</v>
      </c>
      <c r="T27" s="80"/>
      <c r="U27" s="80"/>
      <c r="X27" s="78" t="s">
        <v>39</v>
      </c>
      <c r="Y27" s="81"/>
      <c r="AG27" s="68"/>
      <c r="AH27" s="68"/>
      <c r="AI27" s="68"/>
      <c r="AJ27" s="68"/>
      <c r="AK27" s="831">
        <f>+AG18+O27</f>
        <v>210.5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203.8</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234</v>
      </c>
      <c r="G29" s="837"/>
      <c r="H29" s="234" t="s">
        <v>198</v>
      </c>
      <c r="L29" s="845"/>
      <c r="O29" s="71"/>
      <c r="P29" s="163"/>
      <c r="Q29" s="66" t="s">
        <v>183</v>
      </c>
      <c r="R29" s="842" t="s">
        <v>33</v>
      </c>
      <c r="S29" s="884"/>
      <c r="T29" s="884"/>
      <c r="U29" s="885"/>
      <c r="V29" s="63"/>
      <c r="W29" s="82"/>
      <c r="X29" s="889" t="s">
        <v>315</v>
      </c>
      <c r="Y29" s="890"/>
      <c r="Z29" s="833">
        <v>6.7</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210.5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226.5</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23" workbookViewId="0">
      <selection activeCell="T37" sqref="T37"/>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48.900000000000006</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54.4</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47.2</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48.900000000000006</v>
      </c>
      <c r="P27" s="881"/>
      <c r="Q27" s="881"/>
      <c r="R27" s="881"/>
      <c r="S27" s="59" t="s">
        <v>38</v>
      </c>
      <c r="T27" s="80"/>
      <c r="U27" s="80"/>
      <c r="X27" s="78" t="s">
        <v>39</v>
      </c>
      <c r="Y27" s="81"/>
      <c r="AG27" s="68"/>
      <c r="AH27" s="68"/>
      <c r="AI27" s="68"/>
      <c r="AJ27" s="68"/>
      <c r="AK27" s="831">
        <f>+AG18+O27</f>
        <v>48.900000000000006</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47.2</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54.4</v>
      </c>
      <c r="G29" s="837"/>
      <c r="H29" s="234" t="s">
        <v>198</v>
      </c>
      <c r="L29" s="845"/>
      <c r="O29" s="71"/>
      <c r="P29" s="163"/>
      <c r="Q29" s="66" t="s">
        <v>183</v>
      </c>
      <c r="R29" s="842" t="s">
        <v>33</v>
      </c>
      <c r="S29" s="884"/>
      <c r="T29" s="884"/>
      <c r="U29" s="885"/>
      <c r="V29" s="63"/>
      <c r="W29" s="82"/>
      <c r="X29" s="889" t="s">
        <v>315</v>
      </c>
      <c r="Y29" s="890"/>
      <c r="Z29" s="833">
        <v>1.7</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48.900000000000006</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52.5</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1" workbookViewId="0">
      <selection activeCell="Z30" sqref="Z30:AD30"/>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東亜建設工業株式会社　横浜支店　</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177.5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197.3</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175.3</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177.5</v>
      </c>
      <c r="P27" s="881"/>
      <c r="Q27" s="881"/>
      <c r="R27" s="881"/>
      <c r="S27" s="59" t="s">
        <v>38</v>
      </c>
      <c r="T27" s="80"/>
      <c r="U27" s="80"/>
      <c r="X27" s="78" t="s">
        <v>39</v>
      </c>
      <c r="Y27" s="81"/>
      <c r="AG27" s="68"/>
      <c r="AH27" s="68"/>
      <c r="AI27" s="68"/>
      <c r="AJ27" s="68"/>
      <c r="AK27" s="831">
        <f>+AG18+O27</f>
        <v>177.5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175.3</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197.3</v>
      </c>
      <c r="G29" s="837"/>
      <c r="H29" s="234" t="s">
        <v>198</v>
      </c>
      <c r="L29" s="845"/>
      <c r="O29" s="71"/>
      <c r="P29" s="163"/>
      <c r="Q29" s="66" t="s">
        <v>183</v>
      </c>
      <c r="R29" s="842" t="s">
        <v>33</v>
      </c>
      <c r="S29" s="884"/>
      <c r="T29" s="884"/>
      <c r="U29" s="885"/>
      <c r="V29" s="63"/>
      <c r="W29" s="82"/>
      <c r="X29" s="889" t="s">
        <v>315</v>
      </c>
      <c r="Y29" s="890"/>
      <c r="Z29" s="833">
        <v>2.2000000000000002</v>
      </c>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177.5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194.8</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2024-06-13T08:08:01Z</dcterms:created>
  <dcterms:modified xsi:type="dcterms:W3CDTF">2024-09-05T05:07:08Z</dcterms:modified>
</cp:coreProperties>
</file>