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6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H31" i="85" s="1"/>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Y21" i="88"/>
  <c r="H27" i="88" s="1"/>
  <c r="F12" i="79"/>
  <c r="H24" i="79" s="1"/>
  <c r="Y18" i="78"/>
  <c r="Y21" i="78" s="1"/>
  <c r="H27" i="78" s="1"/>
  <c r="F12" i="89"/>
  <c r="H24" i="89" s="1"/>
  <c r="P16" i="89"/>
  <c r="Q50" i="94" s="1"/>
  <c r="Y18" i="91"/>
  <c r="P16" i="91" s="1"/>
  <c r="X50" i="94" s="1"/>
  <c r="AL27" i="91"/>
  <c r="X43" i="94" s="1"/>
  <c r="P16" i="78"/>
  <c r="L50" i="94" s="1"/>
  <c r="M45" i="94" l="1"/>
  <c r="N45" i="94"/>
  <c r="S45" i="94"/>
  <c r="AL27" i="80"/>
  <c r="V43" i="94" s="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7" i="94" s="1"/>
  <c r="U38" i="94"/>
  <c r="U37" i="94" s="1"/>
  <c r="U19" i="94" s="1"/>
  <c r="U9" i="94" s="1"/>
  <c r="U55" i="94" s="1"/>
  <c r="M38" i="94"/>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G26" i="94"/>
  <c r="G27" i="94" s="1"/>
  <c r="G38" i="94"/>
  <c r="G37" i="94" s="1"/>
  <c r="G19" i="94" s="1"/>
  <c r="Y18" i="74"/>
  <c r="AL27" i="74"/>
  <c r="Y18" i="76"/>
  <c r="AL27" i="76"/>
  <c r="H29" i="91"/>
  <c r="H29" i="90"/>
  <c r="W43" i="94"/>
  <c r="P16" i="81"/>
  <c r="S50" i="94" s="1"/>
  <c r="Y21" i="81"/>
  <c r="H27" i="81" s="1"/>
  <c r="L43" i="94"/>
  <c r="H29" i="75"/>
  <c r="I43" i="94"/>
  <c r="U18" i="94"/>
  <c r="U10" i="94"/>
  <c r="U11" i="94"/>
  <c r="P16" i="85"/>
  <c r="M50" i="94" s="1"/>
  <c r="Y21" i="85"/>
  <c r="H27" i="85" s="1"/>
  <c r="S16" i="94"/>
  <c r="P19" i="94"/>
  <c r="J38" i="94"/>
  <c r="J37" i="94" s="1"/>
  <c r="J19" i="94" s="1"/>
  <c r="J11" i="94" s="1"/>
  <c r="M37" i="94"/>
  <c r="M19" i="94" s="1"/>
  <c r="M13" i="94" s="1"/>
  <c r="X32" i="94"/>
  <c r="X31" i="94" s="1"/>
  <c r="X26" i="94" s="1"/>
  <c r="AA44" i="94"/>
  <c r="AA46" i="94"/>
  <c r="AA47" i="94"/>
  <c r="AA21" i="94"/>
  <c r="AL27" i="87"/>
  <c r="AA24" i="94"/>
  <c r="Y18" i="80"/>
  <c r="Y18" i="90"/>
  <c r="AL27" i="92"/>
  <c r="N11" i="94"/>
  <c r="N9" i="94"/>
  <c r="N55" i="94" s="1"/>
  <c r="AA23" i="94"/>
  <c r="S11" i="94"/>
  <c r="K45" i="94"/>
  <c r="V45" i="94"/>
  <c r="Q38" i="94"/>
  <c r="Q37" i="94" s="1"/>
  <c r="Q19" i="94" s="1"/>
  <c r="V38" i="94"/>
  <c r="V37" i="94" s="1"/>
  <c r="V19" i="94" s="1"/>
  <c r="V12" i="94" s="1"/>
  <c r="L38" i="94"/>
  <c r="L37" i="94" s="1"/>
  <c r="L19" i="94" s="1"/>
  <c r="L9" i="94" s="1"/>
  <c r="L55" i="94" s="1"/>
  <c r="W32" i="94"/>
  <c r="W31" i="94" s="1"/>
  <c r="S32" i="94"/>
  <c r="S31" i="94" s="1"/>
  <c r="S26" i="94" s="1"/>
  <c r="S27" i="94" s="1"/>
  <c r="W38" i="94"/>
  <c r="W37" i="94" s="1"/>
  <c r="W19" i="94" s="1"/>
  <c r="U32" i="94"/>
  <c r="U31" i="94" s="1"/>
  <c r="U26" i="94" s="1"/>
  <c r="U27" i="94" s="1"/>
  <c r="S9" i="94"/>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R16" i="94"/>
  <c r="R13" i="94"/>
  <c r="R12" i="94"/>
  <c r="R15" i="94"/>
  <c r="R14" i="94"/>
  <c r="P16" i="75"/>
  <c r="I50" i="94" s="1"/>
  <c r="Q18" i="94"/>
  <c r="R17" i="94"/>
  <c r="N16" i="94"/>
  <c r="Y10" i="94"/>
  <c r="Y21" i="84"/>
  <c r="H27" i="84" s="1"/>
  <c r="P16" i="84"/>
  <c r="T50" i="94" s="1"/>
  <c r="H31" i="79"/>
  <c r="P10" i="94"/>
  <c r="P12" i="94"/>
  <c r="P9" i="94"/>
  <c r="P55" i="94" s="1"/>
  <c r="AA41" i="94"/>
  <c r="W13" i="94"/>
  <c r="W14" i="94"/>
  <c r="U13" i="94"/>
  <c r="U17" i="94"/>
  <c r="U12" i="94"/>
  <c r="U16" i="94"/>
  <c r="U14" i="94"/>
  <c r="U15" i="94"/>
  <c r="M16" i="94"/>
  <c r="M9" i="94"/>
  <c r="M55" i="94" s="1"/>
  <c r="H32" i="94"/>
  <c r="AA33" i="94"/>
  <c r="F12" i="88"/>
  <c r="H24" i="88" s="1"/>
  <c r="AL27" i="88"/>
  <c r="F12" i="77"/>
  <c r="H24" i="77" s="1"/>
  <c r="AL27" i="77"/>
  <c r="W26" i="94"/>
  <c r="W27" i="94" s="1"/>
  <c r="Q10" i="94"/>
  <c r="Q14" i="94"/>
  <c r="Q12" i="94"/>
  <c r="Q16" i="94"/>
  <c r="Q15" i="94"/>
  <c r="V9" i="94"/>
  <c r="AA35" i="94"/>
  <c r="Y18" i="2"/>
  <c r="AL27" i="2"/>
  <c r="R9" i="94"/>
  <c r="R55" i="94" s="1"/>
  <c r="V16" i="94"/>
  <c r="AA40" i="94"/>
  <c r="R18" i="94"/>
  <c r="N17"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H29" i="78" l="1"/>
  <c r="AL31" i="78"/>
  <c r="L52" i="94" s="1"/>
  <c r="L15" i="94"/>
  <c r="L18" i="94"/>
  <c r="S13" i="94"/>
  <c r="S10" i="94"/>
  <c r="S15" i="94"/>
  <c r="S12" i="94"/>
  <c r="S55" i="94"/>
  <c r="T43" i="94"/>
  <c r="V15" i="94"/>
  <c r="V18" i="94"/>
  <c r="V11" i="94"/>
  <c r="H29" i="80"/>
  <c r="V55" i="94"/>
  <c r="AA4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<sst xmlns="http://schemas.openxmlformats.org/spreadsheetml/2006/main" count="3275" uniqueCount="461">
  <si>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</si>
  <si>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</si>
  <si>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</si>
  <si>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</si>
  <si>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</si>
  <si>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</si>
  <si>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</si>
  <si>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</si>
  <si>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</si>
  <si>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</si>
  <si>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</si>
  <si>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</si>
  <si>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</si>
  <si>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</si>
  <si>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</si>
  <si>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</si>
  <si>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</si>
  <si>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</si>
  <si>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</si>
  <si>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</si>
  <si>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</si>
  <si>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</si>
  <si>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</si>
  <si>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</si>
  <si>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</si>
  <si>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</si>
  <si>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</si>
  <si>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</si>
  <si>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</si>
  <si>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</si>
  <si>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</si>
  <si>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</si>
  <si>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</si>
  <si>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</si>
  <si>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</si>
  <si>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</si>
  <si>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</si>
  <si>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</si>
  <si>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</si>
  <si>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</si>
  <si>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</si>
  <si>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</si>
  <si>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</si>
  <si>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</si>
  <si>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</si>
  <si>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</si>
  <si>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</si>
  <si>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</si>
  <si>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</si>
  <si>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</si>
  <si>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</si>
  <si>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</si>
  <si>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</si>
  <si>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</si>
  <si>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</si>
  <si>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</si>
  <si>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</si>
  <si>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</si>
  <si>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</si>
  <si>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</si>
  <si>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</si>
  <si>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</si>
  <si>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</si>
  <si>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</si>
  <si>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</si>
  <si>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</si>
  <si>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</si>
  <si>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</si>
  <si>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</si>
  <si>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</si>
  <si>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</si>
  <si>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</si>
  <si>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</si>
  <si>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</si>
  <si>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</si>
  <si>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</si>
  <si>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</si>
  <si>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</si>
  <si>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</si>
  <si>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</si>
  <si>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</si>
  <si>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</si>
  <si>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</si>
  <si>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</si>
  <si>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</si>
  <si>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</si>
  <si>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</si>
  <si>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</si>
  <si>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</si>
  <si>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</si>
  <si>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</si>
  <si>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</si>
  <si>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</si>
  <si>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</si>
  <si>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</si>
  <si>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</si>
  <si>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</si>
  <si>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</si>
  <si>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</si>
  <si>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</si>
  <si>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</si>
  <si>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</si>
  <si>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</si>
  <si>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</si>
  <si>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</si>
  <si>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</si>
  <si>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</si>
  <si>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</si>
  <si>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</si>
  <si>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</si>
  <si>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</si>
  <si>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</si>
  <si>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</si>
  <si>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</si>
  <si>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</si>
  <si>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</si>
  <si>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</si>
  <si>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</si>
  <si>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</si>
  <si>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</si>
  <si>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</si>
  <si>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</si>
  <si>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</si>
  <si>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</si>
  <si>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</si>
  <si>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</si>
  <si>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</si>
  <si>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</si>
  <si>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</si>
  <si>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</si>
  <si>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</si>
  <si>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</si>
  <si>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</si>
  <si>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</si>
  <si>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</si>
  <si>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</si>
  <si>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</si>
  <si>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</si>
  <si>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</si>
  <si>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</si>
  <si>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</si>
  <si>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</si>
  <si>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</si>
  <si>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</si>
  <si>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</si>
  <si>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</si>
  <si>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</si>
  <si>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</si>
  <si>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</si>
  <si>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</si>
  <si>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</si>
  <si>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</si>
  <si>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</si>
  <si>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</si>
  <si>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</si>
  <si>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</si>
  <si>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</si>
  <si>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</si>
  <si>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</si>
  <si>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</si>
  <si>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</si>
  <si>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</si>
  <si>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</si>
  <si>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</si>
  <si>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</si>
  <si>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</si>
  <si>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</si>
  <si>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</si>
  <si>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</si>
  <si>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</si>
  <si>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</si>
  <si>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</si>
  <si>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</si>
  <si>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</si>
  <si>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</si>
  <si>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</si>
  <si>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</si>
  <si>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</si>
  <si>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</si>
  <si>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</si>
  <si>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</si>
  <si>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</si>
  <si>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</si>
  <si>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</si>
  <si>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</si>
  <si>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</si>
  <si>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</si>
  <si>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</si>
  <si>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</si>
  <si>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</si>
  <si>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</si>
  <si>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</si>
  <si>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</si>
  <si>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</si>
  <si>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</si>
  <si>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</si>
  <si>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</si>
  <si>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</si>
  <si>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</si>
  <si>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</si>
  <si>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</si>
  <si>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</si>
  <si>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</si>
  <si>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</si>
  <si>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</si>
  <si>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</si>
  <si>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</si>
  <si>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</si>
  <si>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</si>
  <si>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</si>
  <si>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</si>
  <si>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</si>
  <si>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</si>
  <si>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</si>
  <si>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</si>
  <si>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</si>
  <si>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</si>
  <si>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</si>
  <si>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</si>
  <si>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</si>
  <si>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</si>
  <si>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</si>
  <si>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</si>
  <si>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</si>
  <si>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</si>
  <si>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</si>
  <si>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</si>
  <si>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</si>
  <si>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</si>
  <si>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</si>
  <si>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</si>
  <si>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</si>
  <si>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</si>
  <si>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</si>
  <si>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</si>
  <si>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</si>
  <si>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</si>
  <si>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</si>
  <si>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</si>
  <si>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</si>
  <si>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</si>
  <si>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</si>
  <si>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</si>
  <si>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</si>
  <si>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</si>
  <si>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</si>
  <si>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</si>
  <si>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</si>
  <si>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</si>
  <si>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</si>
  <si>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</si>
  <si>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</si>
  <si>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</si>
  <si>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</si>
  <si>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</si>
  <si>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</si>
  <si>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</si>
  <si>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</si>
  <si>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</si>
  <si>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</si>
  <si>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</si>
  <si>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</si>
  <si>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</si>
  <si>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</si>
  <si>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</si>
  <si>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</si>
  <si>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</si>
  <si>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</si>
  <si>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</si>
  <si>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</si>
  <si>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</si>
  <si>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</si>
  <si>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</si>
  <si>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</si>
  <si>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</si>
  <si>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</si>
  <si>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</si>
  <si>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</si>
  <si>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</si>
  <si>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</si>
  <si>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</si>
  <si>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</si>
  <si>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</si>
  <si>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</si>
  <si>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</si>
  <si>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</si>
  <si>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</si>
  <si>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</si>
  <si>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</si>
  <si>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</si>
  <si>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</si>
  <si>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</si>
  <si>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</si>
  <si>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</si>
  <si>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</si>
  <si>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</si>
  <si>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</si>
  <si>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</si>
  <si>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</si>
  <si>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</si>
  <si>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</si>
  <si>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</si>
  <si>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</si>
  <si>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</si>
  <si>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</si>
  <si>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</si>
  <si>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</si>
  <si>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</si>
  <si>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</si>
  <si>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</si>
  <si>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</si>
  <si>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</si>
  <si>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</si>
  <si>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</si>
  <si>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</si>
  <si>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</si>
  <si>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</si>
  <si>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</si>
  <si>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</si>
  <si>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</si>
  <si>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</si>
  <si>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</si>
  <si>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</si>
  <si>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</si>
  <si>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</si>
  <si>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</si>
  <si>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</si>
  <si>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</si>
  <si>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</si>
  <si>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</si>
  <si>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</si>
  <si>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</si>
  <si>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</si>
  <si>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</si>
  <si>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</si>
  <si>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</si>
  <si>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</si>
  <si>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</si>
  <si>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</si>
  <si>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</si>
  <si>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</si>
  <si>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</si>
  <si>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</si>
  <si>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</si>
  <si>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</si>
  <si>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</si>
  <si>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</si>
  <si>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</si>
  <si>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</si>
  <si>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</si>
  <si>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</si>
  <si>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</si>
  <si>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</si>
  <si>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</si>
  <si>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</si>
  <si>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</si>
  <si>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</si>
  <si>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</si>
  <si>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</si>
  <si>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</si>
  <si>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</si>
  <si>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</si>
  <si>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</si>
  <si>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</si>
  <si>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</si>
  <si>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</si>
  <si>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</si>
  <si>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</si>
  <si>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</si>
  <si>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</si>
  <si>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</si>
  <si>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</si>
  <si>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</si>
  <si>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</si>
  <si>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</si>
  <si>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</si>
  <si>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</si>
  <si>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</si>
  <si>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</si>
  <si>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</si>
  <si>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</si>
  <si>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</si>
  <si>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</si>
  <si>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</si>
  <si>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</si>
  <si>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</si>
  <si>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</si>
  <si>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</si>
  <si>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</si>
  <si>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</si>
  <si>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</si>
  <si>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</si>
  <si>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</si>
  <si>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</si>
  <si>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</si>
  <si>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</si>
  <si>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</si>
  <si>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</si>
  <si>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</si>
  <si>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</si>
  <si>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</si>
  <si>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</si>
  <si>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</si>
  <si>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</si>
  <si>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</si>
  <si>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</si>
  <si>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</si>
  <si>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</si>
  <si>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</si>
  <si>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</si>
  <si>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</si>
  <si>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</si>
  <si>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</si>
  <si>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</si>
  <si>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</si>
  <si>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</si>
  <si>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</si>
  <si>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</si>
  <si>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</si>
  <si>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</si>
  <si>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</si>
  <si>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</si>
  <si>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</si>
  <si>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</si>
  <si>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</si>
  <si>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</si>
  <si>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</si>
  <si>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</si>
  <si>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</si>
  <si>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</si>
  <si>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</si>
  <si>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</si>
  <si>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</si>
  <si>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</si>
  <si>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</si>
  <si>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</si>
  <si>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</si>
  <si>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</si>
  <si>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</si>
  <si>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</si>
  <si>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</si>
  <si>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</si>
  <si>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</si>
  <si>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</si>
  <si>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</si>
  <si>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</si>
  <si>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</si>
  <si>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</si>
  <si>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</si>
  <si>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</si>
  <si>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</si>
  <si>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横浜市神奈川区栄町５番地１</t>
    <phoneticPr fontId="3"/>
  </si>
  <si>
    <t>株式会社　ＮＢ建設
　　代表取締役社長　山菅　正人</t>
    <phoneticPr fontId="3"/>
  </si>
  <si>
    <t>株式会社　ＮＢ建設　（横浜市内の現場）</t>
    <phoneticPr fontId="3"/>
  </si>
  <si>
    <t>横浜市神奈川区栄町５番地１　（横浜市内の現場）</t>
    <phoneticPr fontId="3"/>
  </si>
  <si>
    <t>045-451-8950</t>
    <phoneticPr fontId="3"/>
  </si>
  <si>
    <t>横浜市長</t>
    <phoneticPr fontId="3"/>
  </si>
  <si>
    <t>Ｄ－建設業</t>
    <phoneticPr fontId="3"/>
  </si>
  <si>
    <t>総合工事業</t>
    <phoneticPr fontId="3"/>
  </si>
  <si>
    <t>令和 ５ 年 ６ 月 ２９ 日</t>
    <phoneticPr fontId="3"/>
  </si>
  <si>
    <t>045-451-8950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</si>
</sst>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53" zoomScaleNormal="100" zoomScaleSheetLayoutView="100" workbookViewId="0">
      <selection activeCell="F60" sqref="F60:O60"/>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450</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t="s">
        <v>459</v>
      </c>
      <c r="M34" s="469"/>
      <c r="N34" s="469"/>
      <c r="O34" s="470"/>
      <c r="Q34" s="20"/>
      <c r="R34" s="20"/>
      <c r="S34" s="20"/>
    </row>
    <row r="35" spans="1:19" ht="11.25" customHeight="1" x14ac:dyDescent="0.15">
      <c r="C35" s="78"/>
      <c r="O35" s="80"/>
      <c r="Q35" s="20"/>
      <c r="R35" s="20"/>
      <c r="S35" s="20"/>
    </row>
    <row r="36" spans="1:19" ht="13.5" x14ac:dyDescent="0.15">
      <c r="C36" s="436" t="s">
        <v>456</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451</v>
      </c>
      <c r="K39" s="448"/>
      <c r="L39" s="449"/>
      <c r="M39" s="449"/>
      <c r="N39" s="449"/>
      <c r="O39" s="450"/>
      <c r="Q39" s="20"/>
      <c r="R39" s="20"/>
    </row>
    <row r="40" spans="1:19" ht="26.25" customHeight="1" x14ac:dyDescent="0.15">
      <c r="C40" s="78"/>
      <c r="H40" s="23" t="s">
        <v>7</v>
      </c>
      <c r="I40" s="23"/>
      <c r="J40" s="448" t="s">
        <v>452</v>
      </c>
      <c r="K40" s="448"/>
      <c r="L40" s="449"/>
      <c r="M40" s="449"/>
      <c r="N40" s="449"/>
      <c r="O40" s="450"/>
    </row>
    <row r="41" spans="1:19" x14ac:dyDescent="0.15">
      <c r="C41" s="78"/>
      <c r="J41" s="21" t="s">
        <v>8</v>
      </c>
      <c r="O41" s="79"/>
    </row>
    <row r="42" spans="1:19" x14ac:dyDescent="0.15">
      <c r="C42" s="78"/>
      <c r="J42" s="24" t="s">
        <v>9</v>
      </c>
      <c r="K42" s="24"/>
      <c r="L42" s="451" t="s">
        <v>455</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453</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2278</v>
      </c>
      <c r="N48" s="475"/>
      <c r="O48" s="476"/>
    </row>
    <row r="49" spans="3:21" ht="18" customHeight="1" x14ac:dyDescent="0.15">
      <c r="C49" s="425" t="s">
        <v>11</v>
      </c>
      <c r="D49" s="457"/>
      <c r="E49" s="458"/>
      <c r="F49" s="444" t="s">
        <v>454</v>
      </c>
      <c r="G49" s="445"/>
      <c r="H49" s="445"/>
      <c r="I49" s="445"/>
      <c r="J49" s="445"/>
      <c r="K49" s="445"/>
      <c r="L49" s="126" t="s">
        <v>173</v>
      </c>
      <c r="M49" s="397"/>
      <c r="N49" s="477" t="s">
        <v>460</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457</v>
      </c>
      <c r="G52" s="508"/>
      <c r="H52" s="508"/>
      <c r="I52" s="508"/>
      <c r="J52" s="30" t="s">
        <v>47</v>
      </c>
      <c r="K52" s="30"/>
      <c r="L52" s="509" t="s">
        <v>458</v>
      </c>
      <c r="M52" s="509"/>
      <c r="N52" s="510"/>
      <c r="O52" s="511"/>
    </row>
    <row r="53" spans="3:21" ht="22.5" customHeight="1" x14ac:dyDescent="0.15">
      <c r="C53" s="299"/>
      <c r="D53" s="310" t="s">
        <v>19</v>
      </c>
      <c r="E53" s="311" t="s">
        <v>370</v>
      </c>
      <c r="F53" s="512" t="s">
        <v>371</v>
      </c>
      <c r="G53" s="513"/>
      <c r="H53" s="514"/>
      <c r="I53" s="512" t="s">
        <v>372</v>
      </c>
      <c r="J53" s="515"/>
      <c r="K53" s="516"/>
      <c r="L53" s="517"/>
      <c r="M53" s="518"/>
      <c r="N53" s="400" t="s">
        <v>373</v>
      </c>
      <c r="O53" s="401"/>
    </row>
    <row r="54" spans="3:21" ht="22.5" customHeight="1" x14ac:dyDescent="0.15">
      <c r="C54" s="299"/>
      <c r="D54" s="298"/>
      <c r="E54" s="314"/>
      <c r="F54" s="512" t="s">
        <v>374</v>
      </c>
      <c r="G54" s="513"/>
      <c r="H54" s="514"/>
      <c r="I54" s="519" t="s">
        <v>375</v>
      </c>
      <c r="J54" s="515"/>
      <c r="K54" s="515"/>
      <c r="L54" s="517">
        <v>8557</v>
      </c>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v>190</v>
      </c>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8120</v>
      </c>
      <c r="I63" s="242" t="s">
        <v>4</v>
      </c>
      <c r="J63" s="493" t="s">
        <v>326</v>
      </c>
      <c r="K63" s="494"/>
      <c r="L63" s="495"/>
      <c r="M63" s="491">
        <f>+別紙!AA14</f>
        <v>8120</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t="str">
        <f>+別紙!AA15</f>
        <v>0</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f>+別紙!AA16</f>
        <v>8120</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1" manualBreakCount="1">
    <brk id="68"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21"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1.5</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1.5</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1.5</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1.5</v>
      </c>
      <c r="Q27" s="602"/>
      <c r="R27" s="602"/>
      <c r="S27" s="602"/>
      <c r="T27" s="44" t="s">
        <v>38</v>
      </c>
      <c r="U27" s="64"/>
      <c r="V27" s="64"/>
      <c r="Y27" s="62" t="s">
        <v>39</v>
      </c>
      <c r="Z27" s="65"/>
      <c r="AH27" s="53"/>
      <c r="AI27" s="53"/>
      <c r="AJ27" s="53"/>
      <c r="AK27" s="53"/>
      <c r="AL27" s="551">
        <f>+AH18+P27</f>
        <v>1.5</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1.5</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1.5</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1.5</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1.5</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21"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147.19999999999999</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200</v>
      </c>
      <c r="E24" s="550"/>
      <c r="F24" s="550"/>
      <c r="G24" s="195" t="s">
        <v>199</v>
      </c>
      <c r="H24" s="539">
        <f>+F12</f>
        <v>147.19999999999999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147.19999999999999</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147.19999999999999</v>
      </c>
      <c r="Q27" s="602"/>
      <c r="R27" s="602"/>
      <c r="S27" s="602"/>
      <c r="T27" s="44" t="s">
        <v>38</v>
      </c>
      <c r="U27" s="64"/>
      <c r="V27" s="64"/>
      <c r="Y27" s="62" t="s">
        <v>39</v>
      </c>
      <c r="Z27" s="65"/>
      <c r="AH27" s="53"/>
      <c r="AI27" s="53"/>
      <c r="AJ27" s="53"/>
      <c r="AK27" s="53"/>
      <c r="AL27" s="551">
        <f>+AH18+P27</f>
        <v>147.19999999999999</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147.19999999999999</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200</v>
      </c>
      <c r="E29" s="550"/>
      <c r="F29" s="550"/>
      <c r="G29" s="195" t="s">
        <v>199</v>
      </c>
      <c r="H29" s="539">
        <f>+AL27</f>
        <v>147.19999999999999</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25.1</v>
      </c>
      <c r="I30" s="540"/>
      <c r="J30" s="195" t="s">
        <v>199</v>
      </c>
      <c r="M30" s="548"/>
      <c r="P30" s="56"/>
      <c r="R30" s="555">
        <f>+ROUND(AA28,1)+ROUND(AA29,1)+ROUND(AA30,1)</f>
        <v>147.19999999999999</v>
      </c>
      <c r="S30" s="602"/>
      <c r="T30" s="602"/>
      <c r="U30" s="602"/>
      <c r="V30" s="44" t="s">
        <v>16</v>
      </c>
      <c r="Y30" s="556" t="s">
        <v>187</v>
      </c>
      <c r="Z30" s="557"/>
      <c r="AA30" s="590"/>
      <c r="AB30" s="591"/>
      <c r="AC30" s="591"/>
      <c r="AD30" s="591"/>
      <c r="AE30" s="591"/>
      <c r="AF30" s="44" t="s">
        <v>13</v>
      </c>
      <c r="AL30" s="572">
        <v>25.1</v>
      </c>
      <c r="AM30" s="573"/>
      <c r="AN30" s="573"/>
      <c r="AO30" s="573"/>
      <c r="AP30" s="52" t="s">
        <v>13</v>
      </c>
      <c r="AS30" s="599"/>
      <c r="AT30" s="596"/>
      <c r="AU30" s="596"/>
      <c r="AV30" s="597"/>
      <c r="AW30" s="628"/>
    </row>
    <row r="31" spans="2:49" ht="27" customHeight="1" thickTop="1" thickBot="1" x14ac:dyDescent="0.2">
      <c r="B31" s="526" t="s">
        <v>227</v>
      </c>
      <c r="C31" s="527"/>
      <c r="D31" s="550">
        <v>200</v>
      </c>
      <c r="E31" s="550"/>
      <c r="F31" s="550"/>
      <c r="G31" s="195" t="s">
        <v>199</v>
      </c>
      <c r="H31" s="539">
        <f>+AS24</f>
        <v>147.19999999999999</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2"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202.9</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100</v>
      </c>
      <c r="E24" s="550"/>
      <c r="F24" s="550"/>
      <c r="G24" s="195" t="s">
        <v>199</v>
      </c>
      <c r="H24" s="539">
        <f>+F12</f>
        <v>202.9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135.4</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202.9</v>
      </c>
      <c r="Q27" s="602"/>
      <c r="R27" s="602"/>
      <c r="S27" s="602"/>
      <c r="T27" s="44" t="s">
        <v>38</v>
      </c>
      <c r="U27" s="64"/>
      <c r="V27" s="64"/>
      <c r="Y27" s="62" t="s">
        <v>39</v>
      </c>
      <c r="Z27" s="65"/>
      <c r="AH27" s="53"/>
      <c r="AI27" s="53"/>
      <c r="AJ27" s="53"/>
      <c r="AK27" s="53"/>
      <c r="AL27" s="551">
        <f>+AH18+P27</f>
        <v>202.9</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135.4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100</v>
      </c>
      <c r="E29" s="550"/>
      <c r="F29" s="550"/>
      <c r="G29" s="195" t="s">
        <v>199</v>
      </c>
      <c r="H29" s="539">
        <f>+AL27</f>
        <v>202.9</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109.5</v>
      </c>
      <c r="I30" s="540"/>
      <c r="J30" s="195" t="s">
        <v>199</v>
      </c>
      <c r="M30" s="548"/>
      <c r="P30" s="56"/>
      <c r="R30" s="555">
        <f>+ROUND(AA28,1)+ROUND(AA29,1)+ROUND(AA30,1)</f>
        <v>135.4</v>
      </c>
      <c r="S30" s="602"/>
      <c r="T30" s="602"/>
      <c r="U30" s="602"/>
      <c r="V30" s="44" t="s">
        <v>16</v>
      </c>
      <c r="Y30" s="556" t="s">
        <v>187</v>
      </c>
      <c r="Z30" s="557"/>
      <c r="AA30" s="590"/>
      <c r="AB30" s="591"/>
      <c r="AC30" s="591"/>
      <c r="AD30" s="591"/>
      <c r="AE30" s="591"/>
      <c r="AF30" s="44" t="s">
        <v>13</v>
      </c>
      <c r="AL30" s="572">
        <v>109.5</v>
      </c>
      <c r="AM30" s="573"/>
      <c r="AN30" s="573"/>
      <c r="AO30" s="573"/>
      <c r="AP30" s="52" t="s">
        <v>13</v>
      </c>
      <c r="AS30" s="599"/>
      <c r="AT30" s="596"/>
      <c r="AU30" s="596"/>
      <c r="AV30" s="597"/>
      <c r="AW30" s="628"/>
    </row>
    <row r="31" spans="2:49" ht="27" customHeight="1" thickTop="1" thickBot="1" x14ac:dyDescent="0.2">
      <c r="B31" s="526" t="s">
        <v>227</v>
      </c>
      <c r="C31" s="527"/>
      <c r="D31" s="550">
        <v>100</v>
      </c>
      <c r="E31" s="550"/>
      <c r="F31" s="550"/>
      <c r="G31" s="195" t="s">
        <v>199</v>
      </c>
      <c r="H31" s="539">
        <f>+AS24</f>
        <v>135.4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67.5</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F22"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7690.7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5000</v>
      </c>
      <c r="E24" s="550"/>
      <c r="F24" s="550"/>
      <c r="G24" s="195" t="s">
        <v>199</v>
      </c>
      <c r="H24" s="539">
        <f>+F12</f>
        <v>7690.7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7684.8</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7690.7</v>
      </c>
      <c r="Q27" s="602"/>
      <c r="R27" s="602"/>
      <c r="S27" s="602"/>
      <c r="T27" s="44" t="s">
        <v>38</v>
      </c>
      <c r="U27" s="64"/>
      <c r="V27" s="64"/>
      <c r="Y27" s="62" t="s">
        <v>39</v>
      </c>
      <c r="Z27" s="65"/>
      <c r="AH27" s="53"/>
      <c r="AI27" s="53"/>
      <c r="AJ27" s="53"/>
      <c r="AK27" s="53"/>
      <c r="AL27" s="551">
        <f>+AH18+P27</f>
        <v>7690.7</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7684.8</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5000</v>
      </c>
      <c r="E29" s="550"/>
      <c r="F29" s="550"/>
      <c r="G29" s="195" t="s">
        <v>199</v>
      </c>
      <c r="H29" s="539">
        <f>+AL27</f>
        <v>7690.7</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122.9</v>
      </c>
      <c r="I30" s="540"/>
      <c r="J30" s="195" t="s">
        <v>199</v>
      </c>
      <c r="M30" s="548"/>
      <c r="P30" s="56"/>
      <c r="R30" s="555">
        <f>+ROUND(AA28,1)+ROUND(AA29,1)+ROUND(AA30,1)</f>
        <v>7684.8</v>
      </c>
      <c r="S30" s="602"/>
      <c r="T30" s="602"/>
      <c r="U30" s="602"/>
      <c r="V30" s="44" t="s">
        <v>16</v>
      </c>
      <c r="Y30" s="556" t="s">
        <v>187</v>
      </c>
      <c r="Z30" s="557"/>
      <c r="AA30" s="590"/>
      <c r="AB30" s="591"/>
      <c r="AC30" s="591"/>
      <c r="AD30" s="591"/>
      <c r="AE30" s="591"/>
      <c r="AF30" s="44" t="s">
        <v>13</v>
      </c>
      <c r="AL30" s="572">
        <v>122.9</v>
      </c>
      <c r="AM30" s="573"/>
      <c r="AN30" s="573"/>
      <c r="AO30" s="573"/>
      <c r="AP30" s="52" t="s">
        <v>13</v>
      </c>
      <c r="AS30" s="599"/>
      <c r="AT30" s="596"/>
      <c r="AU30" s="596"/>
      <c r="AV30" s="597"/>
      <c r="AW30" s="628"/>
    </row>
    <row r="31" spans="2:49" ht="27" customHeight="1" thickTop="1" thickBot="1" x14ac:dyDescent="0.2">
      <c r="B31" s="526" t="s">
        <v>227</v>
      </c>
      <c r="C31" s="527"/>
      <c r="D31" s="550">
        <v>5000</v>
      </c>
      <c r="E31" s="550"/>
      <c r="F31" s="550"/>
      <c r="G31" s="195" t="s">
        <v>199</v>
      </c>
      <c r="H31" s="539">
        <f>+AS24</f>
        <v>7684.8</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5.9</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株式会社　ＮＢ建設　（横浜市内の現場）</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25"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606.70000000000005</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
      <c r="B24" s="526" t="s">
        <v>201</v>
      </c>
      <c r="C24" s="527"/>
      <c r="D24" s="550">
        <v>500</v>
      </c>
      <c r="E24" s="550"/>
      <c r="F24" s="550"/>
      <c r="G24" s="195" t="s">
        <v>199</v>
      </c>
      <c r="H24" s="539">
        <f>+F12</f>
        <v>606.70000000000005</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524</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606.70000000000005</v>
      </c>
      <c r="Q27" s="602"/>
      <c r="R27" s="602"/>
      <c r="S27" s="602"/>
      <c r="T27" s="44" t="s">
        <v>38</v>
      </c>
      <c r="U27" s="64"/>
      <c r="V27" s="64"/>
      <c r="Y27" s="62" t="s">
        <v>39</v>
      </c>
      <c r="Z27" s="65"/>
      <c r="AH27" s="53"/>
      <c r="AI27" s="53"/>
      <c r="AJ27" s="53"/>
      <c r="AK27" s="53"/>
      <c r="AL27" s="551">
        <f>+AH18+P27</f>
        <v>606.70000000000005</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524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500</v>
      </c>
      <c r="E29" s="550"/>
      <c r="F29" s="550"/>
      <c r="G29" s="195" t="s">
        <v>199</v>
      </c>
      <c r="H29" s="539">
        <f>+AL27</f>
        <v>606.70000000000005</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172.8</v>
      </c>
      <c r="I30" s="540"/>
      <c r="J30" s="195" t="s">
        <v>199</v>
      </c>
      <c r="M30" s="548"/>
      <c r="P30" s="56"/>
      <c r="R30" s="555">
        <f>+ROUND(AA28,1)+ROUND(AA29,1)+ROUND(AA30,1)</f>
        <v>524</v>
      </c>
      <c r="S30" s="602"/>
      <c r="T30" s="602"/>
      <c r="U30" s="602"/>
      <c r="V30" s="44" t="s">
        <v>16</v>
      </c>
      <c r="Y30" s="556" t="s">
        <v>187</v>
      </c>
      <c r="Z30" s="557"/>
      <c r="AA30" s="590"/>
      <c r="AB30" s="591"/>
      <c r="AC30" s="591"/>
      <c r="AD30" s="591"/>
      <c r="AE30" s="591"/>
      <c r="AF30" s="44" t="s">
        <v>13</v>
      </c>
      <c r="AL30" s="572">
        <v>172.8</v>
      </c>
      <c r="AM30" s="573"/>
      <c r="AN30" s="573"/>
      <c r="AO30" s="573"/>
      <c r="AP30" s="52" t="s">
        <v>13</v>
      </c>
      <c r="AS30" s="599"/>
      <c r="AT30" s="596"/>
      <c r="AU30" s="596"/>
      <c r="AV30" s="597"/>
      <c r="AW30" s="628"/>
    </row>
    <row r="31" spans="2:49" ht="27" customHeight="1" thickTop="1" thickBot="1" x14ac:dyDescent="0.2">
      <c r="B31" s="526" t="s">
        <v>227</v>
      </c>
      <c r="C31" s="527"/>
      <c r="D31" s="550">
        <v>500</v>
      </c>
      <c r="E31" s="550"/>
      <c r="F31" s="550"/>
      <c r="G31" s="195" t="s">
        <v>199</v>
      </c>
      <c r="H31" s="539">
        <f>+AS24</f>
        <v>524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82.7</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election activeCell="F60" sqref="F60:O60"/>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329</v>
      </c>
      <c r="Z4" s="112" t="s">
        <v>113</v>
      </c>
      <c r="AA4" s="113" t="s">
        <v>114</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99</v>
      </c>
      <c r="C6" s="165"/>
      <c r="D6" s="165"/>
      <c r="E6" s="165"/>
      <c r="F6" s="165"/>
      <c r="G6" s="165"/>
      <c r="H6" s="165"/>
      <c r="I6" s="165"/>
      <c r="J6" s="165"/>
      <c r="K6" s="165"/>
      <c r="L6" s="87"/>
      <c r="M6" s="647"/>
      <c r="N6" s="647"/>
      <c r="O6" s="87" t="s">
        <v>97</v>
      </c>
      <c r="P6" s="652" t="str">
        <f>+表紙!F47</f>
        <v>株式会社　ＮＢ建設　（横浜市内の現場）</v>
      </c>
      <c r="Q6" s="652"/>
      <c r="R6" s="652"/>
      <c r="S6" s="652"/>
      <c r="T6" s="652"/>
      <c r="U6" s="652"/>
      <c r="V6" s="647"/>
      <c r="W6" s="647"/>
      <c r="X6" s="647"/>
      <c r="Y6" s="647"/>
      <c r="Z6" s="647"/>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8" t="s">
        <v>233</v>
      </c>
      <c r="D9" s="648"/>
      <c r="E9" s="648"/>
      <c r="F9" s="649"/>
      <c r="G9" s="323">
        <f>IF(ｱ.燃え殻!D24&gt;0,ｱ.燃え殻!D24,IF(G$19&gt;0,"0",0))</f>
        <v>0</v>
      </c>
      <c r="H9" s="323">
        <f>IF(ｲ.汚泥!D24&gt;0,ｲ.汚泥!D24,IF(H$19&gt;0,"0",0))</f>
        <v>2000</v>
      </c>
      <c r="I9" s="323">
        <f>IF(ｳ.廃油!D24&gt;0,ｳ.廃油!D24,IF(I$19&gt;0,"0",0))</f>
        <v>0</v>
      </c>
      <c r="J9" s="323">
        <f>IF(ｴ.廃酸!$D24&gt;0,ｴ.廃酸!D24,IF(J$19&gt;0,"0",0))</f>
        <v>0</v>
      </c>
      <c r="K9" s="323">
        <f>IF(ｵ.廃ｱﾙｶﾘ!$D24&gt;0,ｵ.廃ｱﾙｶﾘ!D24,IF(K$19&gt;0,"0",0))</f>
        <v>0</v>
      </c>
      <c r="L9" s="323">
        <f>IF(ｶ.廃ﾌﾟﾗ類!D24&gt;0,ｶ.廃ﾌﾟﾗ類!D24,IF(L$19&gt;0,"0",0))</f>
        <v>100</v>
      </c>
      <c r="M9" s="323">
        <f>IF(ｷ.紙くず!D24&gt;0,ｷ.紙くず!D24,IF(M$19&gt;0,"0",0))</f>
        <v>20</v>
      </c>
      <c r="N9" s="323">
        <f>IF(ｸ.木くず!D24&gt;0,ｸ.木くず!D24,IF(N$19&gt;0,"0",0))</f>
        <v>200</v>
      </c>
      <c r="O9" s="323" t="str">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200</v>
      </c>
      <c r="T9" s="323">
        <f>IF(ｾ.ｶﾞﾗｽ･ｺﾝｸﾘ･陶磁器くず!D24&gt;0,ｾ.ｶﾞﾗｽ･ｺﾝｸﾘ･陶磁器くず!D24,IF(T$19&gt;0,"0",0))</f>
        <v>100</v>
      </c>
      <c r="U9" s="323">
        <f>IF(ｿ.鉱さい!D24&gt;0,ｿ.鉱さい!D24,IF(U$19&gt;0,"0",0))</f>
        <v>0</v>
      </c>
      <c r="V9" s="323">
        <f>IF(ﾀ.がれき類!D24&gt;0,ﾀ.がれき類!D24,IF(V$19&gt;0,"0",0))</f>
        <v>5000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500</v>
      </c>
      <c r="AA9" s="325">
        <f>IF(SUM(G9:Z9)&gt;0,SUM(G9:Z9),IF(AA$19&gt;0,"0",0))</f>
        <v>8120</v>
      </c>
    </row>
    <row r="10" spans="2:27" ht="24" customHeight="1" x14ac:dyDescent="0.15">
      <c r="B10" s="169" t="s">
        <v>355</v>
      </c>
      <c r="C10" s="655" t="s">
        <v>322</v>
      </c>
      <c r="D10" s="655"/>
      <c r="E10" s="655"/>
      <c r="F10" s="656"/>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t="str">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57" t="s">
        <v>323</v>
      </c>
      <c r="D11" s="657"/>
      <c r="E11" s="657"/>
      <c r="F11" s="658"/>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t="str">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7" t="s">
        <v>324</v>
      </c>
      <c r="D12" s="657"/>
      <c r="E12" s="657"/>
      <c r="F12" s="658"/>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t="str">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59" t="s">
        <v>325</v>
      </c>
      <c r="D13" s="660"/>
      <c r="E13" s="660"/>
      <c r="F13" s="661"/>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t="str">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57" t="s">
        <v>243</v>
      </c>
      <c r="D14" s="657"/>
      <c r="E14" s="657"/>
      <c r="F14" s="658"/>
      <c r="G14" s="329">
        <f>IF(ｱ.燃え殻!D29&gt;0,ｱ.燃え殻!D29,IF(G$19&gt;0,"0",0))</f>
        <v>0</v>
      </c>
      <c r="H14" s="329">
        <f>IF(ｲ.汚泥!D29&gt;0,ｲ.汚泥!D29,IF(H$19&gt;0,"0",0))</f>
        <v>2000</v>
      </c>
      <c r="I14" s="329">
        <f>IF(ｳ.廃油!D29&gt;0,ｳ.廃油!D29,IF(I$19&gt;0,"0",0))</f>
        <v>0</v>
      </c>
      <c r="J14" s="329">
        <f>IF(ｴ.廃酸!$D29&gt;0,ｴ.廃酸!D29,IF(J$19&gt;0,"0",0))</f>
        <v>0</v>
      </c>
      <c r="K14" s="329">
        <f>IF(ｵ.廃ｱﾙｶﾘ!$D29&gt;0,ｵ.廃ｱﾙｶﾘ!D29,IF(K$19&gt;0,"0",0))</f>
        <v>0</v>
      </c>
      <c r="L14" s="329">
        <f>IF(ｶ.廃ﾌﾟﾗ類!D29&gt;0,ｶ.廃ﾌﾟﾗ類!D29,IF(L$19&gt;0,"0",0))</f>
        <v>100</v>
      </c>
      <c r="M14" s="329">
        <f>IF(ｷ.紙くず!D29&gt;0,ｷ.紙くず!D29,IF(M$19&gt;0,"0",0))</f>
        <v>20</v>
      </c>
      <c r="N14" s="329">
        <f>IF(ｸ.木くず!D29&gt;0,ｸ.木くず!D29,IF(N$19&gt;0,"0",0))</f>
        <v>200</v>
      </c>
      <c r="O14" s="329" t="str">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200</v>
      </c>
      <c r="T14" s="329">
        <f>IF(ｾ.ｶﾞﾗｽ･ｺﾝｸﾘ･陶磁器くず!D29&gt;0,ｾ.ｶﾞﾗｽ･ｺﾝｸﾘ･陶磁器くず!D29,IF(T$19&gt;0,"0",0))</f>
        <v>100</v>
      </c>
      <c r="U14" s="329">
        <f>IF(ｿ.鉱さい!D29&gt;0,ｿ.鉱さい!D29,IF(U$19&gt;0,"0",0))</f>
        <v>0</v>
      </c>
      <c r="V14" s="329">
        <f>IF(ﾀ.がれき類!D29&gt;0,ﾀ.がれき類!D29,IF(V$19&gt;0,"0",0))</f>
        <v>5000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500</v>
      </c>
      <c r="AA14" s="331">
        <f t="shared" si="0"/>
        <v>8120</v>
      </c>
    </row>
    <row r="15" spans="2:27" ht="24" customHeight="1" x14ac:dyDescent="0.15">
      <c r="B15" s="169" t="s">
        <v>246</v>
      </c>
      <c r="C15" s="657" t="s">
        <v>244</v>
      </c>
      <c r="D15" s="657"/>
      <c r="E15" s="657"/>
      <c r="F15" s="658"/>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t="str">
        <f>IF(ｶ.廃ﾌﾟﾗ類!D30&gt;0,ｶ.廃ﾌﾟﾗ類!D30,IF(L$19&gt;0,"0",0))</f>
        <v>0</v>
      </c>
      <c r="M15" s="329" t="str">
        <f>IF(ｷ.紙くず!D30&gt;0,ｷ.紙くず!D30,IF(M$19&gt;0,"0",0))</f>
        <v>0</v>
      </c>
      <c r="N15" s="329" t="str">
        <f>IF(ｸ.木くず!D30&gt;0,ｸ.木くず!D30,IF(N$19&gt;0,"0",0))</f>
        <v>0</v>
      </c>
      <c r="O15" s="329" t="str">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t="str">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t="str">
        <f t="shared" si="0"/>
        <v>0</v>
      </c>
    </row>
    <row r="16" spans="2:27" ht="24" customHeight="1" x14ac:dyDescent="0.15">
      <c r="B16" s="169" t="s">
        <v>247</v>
      </c>
      <c r="C16" s="657" t="s">
        <v>245</v>
      </c>
      <c r="D16" s="657"/>
      <c r="E16" s="657"/>
      <c r="F16" s="658"/>
      <c r="G16" s="329">
        <f>IF(ｱ.燃え殻!D31&gt;0,ｱ.燃え殻!D31,IF(G$19&gt;0,"0",0))</f>
        <v>0</v>
      </c>
      <c r="H16" s="329">
        <f>IF(ｲ.汚泥!D31&gt;0,ｲ.汚泥!D31,IF(H$19&gt;0,"0",0))</f>
        <v>2000</v>
      </c>
      <c r="I16" s="329">
        <f>IF(ｳ.廃油!D31&gt;0,ｳ.廃油!D31,IF(I$19&gt;0,"0",0))</f>
        <v>0</v>
      </c>
      <c r="J16" s="329">
        <f>IF(ｴ.廃酸!$D31&gt;0,ｴ.廃酸!D31,IF(J$19&gt;0,"0",0))</f>
        <v>0</v>
      </c>
      <c r="K16" s="329">
        <f>IF(ｵ.廃ｱﾙｶﾘ!$D31&gt;0,ｵ.廃ｱﾙｶﾘ!D31,IF(K$19&gt;0,"0",0))</f>
        <v>0</v>
      </c>
      <c r="L16" s="329">
        <f>IF(ｶ.廃ﾌﾟﾗ類!D31&gt;0,ｶ.廃ﾌﾟﾗ類!D31,IF(L$19&gt;0,"0",0))</f>
        <v>100</v>
      </c>
      <c r="M16" s="329">
        <f>IF(ｷ.紙くず!D31&gt;0,ｷ.紙くず!D31,IF(M$19&gt;0,"0",0))</f>
        <v>20</v>
      </c>
      <c r="N16" s="329">
        <f>IF(ｸ.木くず!D31&gt;0,ｸ.木くず!D31,IF(N$19&gt;0,"0",0))</f>
        <v>200</v>
      </c>
      <c r="O16" s="329" t="str">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200</v>
      </c>
      <c r="T16" s="329">
        <f>IF(ｾ.ｶﾞﾗｽ･ｺﾝｸﾘ･陶磁器くず!D31&gt;0,ｾ.ｶﾞﾗｽ･ｺﾝｸﾘ･陶磁器くず!D31,IF(T$19&gt;0,"0",0))</f>
        <v>100</v>
      </c>
      <c r="U16" s="329">
        <f>IF(ｿ.鉱さい!D31&gt;0,ｿ.鉱さい!D31,IF(U$19&gt;0,"0",0))</f>
        <v>0</v>
      </c>
      <c r="V16" s="329">
        <f>IF(ﾀ.がれき類!D31&gt;0,ﾀ.がれき類!D31,IF(V$19&gt;0,"0",0))</f>
        <v>5000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500</v>
      </c>
      <c r="AA16" s="331">
        <f t="shared" si="0"/>
        <v>8120</v>
      </c>
    </row>
    <row r="17" spans="2:27" ht="24" customHeight="1" x14ac:dyDescent="0.15">
      <c r="B17" s="169"/>
      <c r="C17" s="657" t="s">
        <v>444</v>
      </c>
      <c r="D17" s="657"/>
      <c r="E17" s="657"/>
      <c r="F17" s="658"/>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t="str">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53" t="s">
        <v>394</v>
      </c>
      <c r="E18" s="653"/>
      <c r="F18" s="654"/>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t="str">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6" t="s">
        <v>337</v>
      </c>
      <c r="E19" s="666"/>
      <c r="F19" s="667"/>
      <c r="G19" s="335">
        <f t="shared" ref="G19:Z19" si="1">+G37+G25+G23+G22+G21-G20</f>
        <v>0</v>
      </c>
      <c r="H19" s="335">
        <f t="shared" si="1"/>
        <v>133.9</v>
      </c>
      <c r="I19" s="335">
        <f t="shared" si="1"/>
        <v>0</v>
      </c>
      <c r="J19" s="335">
        <f t="shared" si="1"/>
        <v>0</v>
      </c>
      <c r="K19" s="335">
        <f t="shared" si="1"/>
        <v>0</v>
      </c>
      <c r="L19" s="335">
        <f t="shared" si="1"/>
        <v>181</v>
      </c>
      <c r="M19" s="335">
        <f t="shared" si="1"/>
        <v>98.4</v>
      </c>
      <c r="N19" s="335">
        <f t="shared" si="1"/>
        <v>294.39999999999998</v>
      </c>
      <c r="O19" s="335">
        <f t="shared" si="1"/>
        <v>1.5</v>
      </c>
      <c r="P19" s="335">
        <f t="shared" si="1"/>
        <v>0</v>
      </c>
      <c r="Q19" s="335">
        <f t="shared" si="1"/>
        <v>0</v>
      </c>
      <c r="R19" s="335">
        <f t="shared" si="1"/>
        <v>0</v>
      </c>
      <c r="S19" s="335">
        <f t="shared" si="1"/>
        <v>147.19999999999999</v>
      </c>
      <c r="T19" s="335">
        <f t="shared" si="1"/>
        <v>202.9</v>
      </c>
      <c r="U19" s="335">
        <f t="shared" si="1"/>
        <v>0</v>
      </c>
      <c r="V19" s="335">
        <f t="shared" si="1"/>
        <v>7690.7</v>
      </c>
      <c r="W19" s="335">
        <f t="shared" si="1"/>
        <v>0</v>
      </c>
      <c r="X19" s="335">
        <f t="shared" si="1"/>
        <v>0</v>
      </c>
      <c r="Y19" s="335">
        <f t="shared" si="1"/>
        <v>0</v>
      </c>
      <c r="Z19" s="336">
        <f t="shared" si="1"/>
        <v>606.70000000000005</v>
      </c>
      <c r="AA19" s="337">
        <f t="shared" ref="AA19:AA25" si="2">SUM(G19:Z19)</f>
        <v>9356.7000000000007</v>
      </c>
    </row>
    <row r="20" spans="2:27" ht="24" customHeight="1" thickBot="1" x14ac:dyDescent="0.2">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174</v>
      </c>
      <c r="D37" s="123" t="s">
        <v>180</v>
      </c>
      <c r="E37" s="687" t="s">
        <v>237</v>
      </c>
      <c r="F37" s="688"/>
      <c r="G37" s="371">
        <f t="shared" ref="G37:Z37" si="8">+G38+G42</f>
        <v>0</v>
      </c>
      <c r="H37" s="371">
        <f t="shared" si="8"/>
        <v>133.9</v>
      </c>
      <c r="I37" s="371">
        <f t="shared" si="8"/>
        <v>0</v>
      </c>
      <c r="J37" s="371">
        <f t="shared" si="8"/>
        <v>0</v>
      </c>
      <c r="K37" s="371">
        <f t="shared" si="8"/>
        <v>0</v>
      </c>
      <c r="L37" s="371">
        <f t="shared" si="8"/>
        <v>181</v>
      </c>
      <c r="M37" s="371">
        <f t="shared" si="8"/>
        <v>98.4</v>
      </c>
      <c r="N37" s="371">
        <f t="shared" si="8"/>
        <v>294.39999999999998</v>
      </c>
      <c r="O37" s="371">
        <f t="shared" si="8"/>
        <v>1.5</v>
      </c>
      <c r="P37" s="371">
        <f t="shared" si="8"/>
        <v>0</v>
      </c>
      <c r="Q37" s="371">
        <f t="shared" si="8"/>
        <v>0</v>
      </c>
      <c r="R37" s="371">
        <f t="shared" si="8"/>
        <v>0</v>
      </c>
      <c r="S37" s="371">
        <f t="shared" si="8"/>
        <v>147.19999999999999</v>
      </c>
      <c r="T37" s="371">
        <f t="shared" si="8"/>
        <v>202.9</v>
      </c>
      <c r="U37" s="371">
        <f t="shared" si="8"/>
        <v>0</v>
      </c>
      <c r="V37" s="371">
        <f t="shared" si="8"/>
        <v>7690.7</v>
      </c>
      <c r="W37" s="371">
        <f t="shared" si="8"/>
        <v>0</v>
      </c>
      <c r="X37" s="371">
        <f t="shared" si="8"/>
        <v>0</v>
      </c>
      <c r="Y37" s="371">
        <f t="shared" si="8"/>
        <v>0</v>
      </c>
      <c r="Z37" s="372">
        <f t="shared" si="8"/>
        <v>606.70000000000005</v>
      </c>
      <c r="AA37" s="373">
        <f t="shared" si="4"/>
        <v>9356.7000000000007</v>
      </c>
    </row>
    <row r="38" spans="2:27" ht="24" customHeight="1" x14ac:dyDescent="0.15">
      <c r="B38" s="167"/>
      <c r="C38" s="680"/>
      <c r="D38" s="208"/>
      <c r="E38" s="206" t="s">
        <v>264</v>
      </c>
      <c r="F38" s="394"/>
      <c r="G38" s="362">
        <f t="shared" ref="G38:Z38" si="9">SUM(G39:G41)</f>
        <v>0</v>
      </c>
      <c r="H38" s="362">
        <f t="shared" si="9"/>
        <v>133.9</v>
      </c>
      <c r="I38" s="362">
        <f t="shared" si="9"/>
        <v>0</v>
      </c>
      <c r="J38" s="362">
        <f t="shared" si="9"/>
        <v>0</v>
      </c>
      <c r="K38" s="362">
        <f t="shared" si="9"/>
        <v>0</v>
      </c>
      <c r="L38" s="362">
        <f t="shared" si="9"/>
        <v>167</v>
      </c>
      <c r="M38" s="362">
        <f t="shared" si="9"/>
        <v>98.4</v>
      </c>
      <c r="N38" s="362">
        <f t="shared" si="9"/>
        <v>294.39999999999998</v>
      </c>
      <c r="O38" s="362">
        <f t="shared" si="9"/>
        <v>1.5</v>
      </c>
      <c r="P38" s="362">
        <f t="shared" si="9"/>
        <v>0</v>
      </c>
      <c r="Q38" s="362">
        <f t="shared" si="9"/>
        <v>0</v>
      </c>
      <c r="R38" s="362">
        <f t="shared" si="9"/>
        <v>0</v>
      </c>
      <c r="S38" s="362">
        <f t="shared" si="9"/>
        <v>147.19999999999999</v>
      </c>
      <c r="T38" s="362">
        <f t="shared" si="9"/>
        <v>135.4</v>
      </c>
      <c r="U38" s="362">
        <f t="shared" si="9"/>
        <v>0</v>
      </c>
      <c r="V38" s="362">
        <f t="shared" si="9"/>
        <v>7684.8</v>
      </c>
      <c r="W38" s="362">
        <f t="shared" si="9"/>
        <v>0</v>
      </c>
      <c r="X38" s="362">
        <f t="shared" si="9"/>
        <v>0</v>
      </c>
      <c r="Y38" s="362">
        <f t="shared" si="9"/>
        <v>0</v>
      </c>
      <c r="Z38" s="363">
        <f t="shared" si="9"/>
        <v>524</v>
      </c>
      <c r="AA38" s="364">
        <f t="shared" si="4"/>
        <v>9186.6</v>
      </c>
    </row>
    <row r="39" spans="2:27" ht="24" customHeight="1" x14ac:dyDescent="0.15">
      <c r="B39" s="167"/>
      <c r="C39" s="680"/>
      <c r="D39" s="209"/>
      <c r="E39" s="204"/>
      <c r="F39" s="202" t="s">
        <v>236</v>
      </c>
      <c r="G39" s="365">
        <f>+ｱ.燃え殻!$AA$28</f>
        <v>0</v>
      </c>
      <c r="H39" s="365">
        <f>+ｲ.汚泥!$AA$28</f>
        <v>133.9</v>
      </c>
      <c r="I39" s="365">
        <f>+ｳ.廃油!$AA$28</f>
        <v>0</v>
      </c>
      <c r="J39" s="365">
        <f>+ｴ.廃酸!$AA$28</f>
        <v>0</v>
      </c>
      <c r="K39" s="365">
        <f>+ｵ.廃ｱﾙｶﾘ!$AA$28</f>
        <v>0</v>
      </c>
      <c r="L39" s="365">
        <f>+ｶ.廃ﾌﾟﾗ類!$AA$28</f>
        <v>167</v>
      </c>
      <c r="M39" s="365">
        <f>+ｷ.紙くず!$AA$28</f>
        <v>98.4</v>
      </c>
      <c r="N39" s="365">
        <f>+ｸ.木くず!$AA$28</f>
        <v>294.39999999999998</v>
      </c>
      <c r="O39" s="365">
        <f>+ｹ.繊維くず!$AA$28</f>
        <v>1.5</v>
      </c>
      <c r="P39" s="365">
        <f>+ｺ.動植物性残さ!$AA$28</f>
        <v>0</v>
      </c>
      <c r="Q39" s="365">
        <f>+ｻ.動物系固形不要物!$AA$28</f>
        <v>0</v>
      </c>
      <c r="R39" s="365">
        <f>+ｼ.ｺﾞﾑくず!$AA$28</f>
        <v>0</v>
      </c>
      <c r="S39" s="365">
        <f>+ｽ.金属くず!$AA$28</f>
        <v>147.19999999999999</v>
      </c>
      <c r="T39" s="365">
        <f>+ｾ.ｶﾞﾗｽ･ｺﾝｸﾘ･陶磁器くず!$AA$28</f>
        <v>135.4</v>
      </c>
      <c r="U39" s="365">
        <f>+ｿ.鉱さい!$AA$28</f>
        <v>0</v>
      </c>
      <c r="V39" s="365">
        <f>+ﾀ.がれき類!$AA$28</f>
        <v>7684.8</v>
      </c>
      <c r="W39" s="365">
        <f>+ﾁ.動物のふん尿!$AA$28</f>
        <v>0</v>
      </c>
      <c r="X39" s="365">
        <f>+ﾂ.動物の死体!$AA$28</f>
        <v>0</v>
      </c>
      <c r="Y39" s="365">
        <f>+ﾃ.ばいじん!$AA$28</f>
        <v>0</v>
      </c>
      <c r="Z39" s="366">
        <f>+ﾄ.混合廃棄物その他!$AA$28</f>
        <v>524</v>
      </c>
      <c r="AA39" s="367">
        <f t="shared" si="4"/>
        <v>9186.6</v>
      </c>
    </row>
    <row r="40" spans="2:27" ht="24" customHeight="1" x14ac:dyDescent="0.15">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14</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67.5</v>
      </c>
      <c r="U42" s="368">
        <f>+ｿ.鉱さい!$R$33</f>
        <v>0</v>
      </c>
      <c r="V42" s="368">
        <f>+ﾀ.がれき類!$R$33</f>
        <v>5.9</v>
      </c>
      <c r="W42" s="368">
        <f>+ﾁ.動物のふん尿!$R$33</f>
        <v>0</v>
      </c>
      <c r="X42" s="368">
        <f>+ﾂ.動物の死体!$R$33</f>
        <v>0</v>
      </c>
      <c r="Y42" s="368">
        <f>+ﾃ.ばいじん!$R$33</f>
        <v>0</v>
      </c>
      <c r="Z42" s="369">
        <f>+ﾄ.混合廃棄物その他!$R$33</f>
        <v>82.7</v>
      </c>
      <c r="AA42" s="370">
        <f>SUM(G42:Z42)</f>
        <v>170.10000000000002</v>
      </c>
    </row>
    <row r="43" spans="2:27" ht="24" customHeight="1" x14ac:dyDescent="0.15">
      <c r="B43" s="167"/>
      <c r="C43" s="122" t="s">
        <v>238</v>
      </c>
      <c r="D43" s="685" t="s">
        <v>296</v>
      </c>
      <c r="E43" s="685"/>
      <c r="F43" s="686"/>
      <c r="G43" s="374">
        <f>+ｱ.燃え殻!$AL$27</f>
        <v>0</v>
      </c>
      <c r="H43" s="374">
        <f>+ｲ.汚泥!$AL$27</f>
        <v>133.9</v>
      </c>
      <c r="I43" s="374">
        <f>+ｳ.廃油!$AL$27</f>
        <v>0</v>
      </c>
      <c r="J43" s="374">
        <f>+ｴ.廃酸!$AL$27</f>
        <v>0</v>
      </c>
      <c r="K43" s="374">
        <f>+ｵ.廃ｱﾙｶﾘ!$AL$27</f>
        <v>0</v>
      </c>
      <c r="L43" s="374">
        <f>+ｶ.廃ﾌﾟﾗ類!$AL$27</f>
        <v>181</v>
      </c>
      <c r="M43" s="374">
        <f>+ｷ.紙くず!$AL$27</f>
        <v>98.4</v>
      </c>
      <c r="N43" s="374">
        <f>+ｸ.木くず!$AL$27</f>
        <v>294.39999999999998</v>
      </c>
      <c r="O43" s="374">
        <f>+ｹ.繊維くず!$AL$27</f>
        <v>1.5</v>
      </c>
      <c r="P43" s="374">
        <f>+ｺ.動植物性残さ!$AL$27</f>
        <v>0</v>
      </c>
      <c r="Q43" s="374">
        <f>+ｻ.動物系固形不要物!$AL$27</f>
        <v>0</v>
      </c>
      <c r="R43" s="374">
        <f>+ｼ.ｺﾞﾑくず!$AL$27</f>
        <v>0</v>
      </c>
      <c r="S43" s="374">
        <f>+ｽ.金属くず!$AL$27</f>
        <v>147.19999999999999</v>
      </c>
      <c r="T43" s="374">
        <f>+ｾ.ｶﾞﾗｽ･ｺﾝｸﾘ･陶磁器くず!$AL$27</f>
        <v>202.9</v>
      </c>
      <c r="U43" s="374">
        <f>+ｿ.鉱さい!$AL$27</f>
        <v>0</v>
      </c>
      <c r="V43" s="374">
        <f>+ﾀ.がれき類!$AL$27</f>
        <v>7690.7</v>
      </c>
      <c r="W43" s="374">
        <f>+ﾁ.動物のふん尿!$AL$27</f>
        <v>0</v>
      </c>
      <c r="X43" s="374">
        <f>+ﾂ.動物の死体!$AL$27</f>
        <v>0</v>
      </c>
      <c r="Y43" s="374">
        <f>+ﾃ.ばいじん!$AL$27</f>
        <v>0</v>
      </c>
      <c r="Z43" s="375">
        <f>+ﾄ.混合廃棄物その他!$AL$27</f>
        <v>606.70000000000005</v>
      </c>
      <c r="AA43" s="376">
        <f t="shared" si="4"/>
        <v>9356.7000000000007</v>
      </c>
    </row>
    <row r="44" spans="2:27" ht="24" customHeight="1" x14ac:dyDescent="0.15">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58.3</v>
      </c>
      <c r="M44" s="377">
        <f>+ｷ.紙くず!$AL$30</f>
        <v>30.5</v>
      </c>
      <c r="N44" s="377">
        <f>+ｸ.木くず!$AL$30</f>
        <v>109.1</v>
      </c>
      <c r="O44" s="377">
        <f>+ｹ.繊維くず!$AL$30</f>
        <v>0</v>
      </c>
      <c r="P44" s="377">
        <f>+ｺ.動植物性残さ!$AL$30</f>
        <v>0</v>
      </c>
      <c r="Q44" s="377">
        <f>+ｻ.動物系固形不要物!$AL$30</f>
        <v>0</v>
      </c>
      <c r="R44" s="377">
        <f>+ｼ.ｺﾞﾑくず!$AL$30</f>
        <v>0</v>
      </c>
      <c r="S44" s="377">
        <f>+ｽ.金属くず!$AL$30</f>
        <v>25.1</v>
      </c>
      <c r="T44" s="377">
        <f>+ｾ.ｶﾞﾗｽ･ｺﾝｸﾘ･陶磁器くず!$AL$30</f>
        <v>109.5</v>
      </c>
      <c r="U44" s="377">
        <f>+ｿ.鉱さい!$AL$30</f>
        <v>0</v>
      </c>
      <c r="V44" s="377">
        <f>+ﾀ.がれき類!$AL$30</f>
        <v>122.9</v>
      </c>
      <c r="W44" s="377">
        <f>+ﾁ.動物のふん尿!$AL$30</f>
        <v>0</v>
      </c>
      <c r="X44" s="377">
        <f>+ﾂ.動物の死体!$AL$30</f>
        <v>0</v>
      </c>
      <c r="Y44" s="377">
        <f>+ﾃ.ばいじん!$AL$30</f>
        <v>0</v>
      </c>
      <c r="Z44" s="378">
        <f>+ﾄ.混合廃棄物その他!$AL$30</f>
        <v>172.8</v>
      </c>
      <c r="AA44" s="379">
        <f t="shared" si="4"/>
        <v>628.20000000000005</v>
      </c>
    </row>
    <row r="45" spans="2:27" ht="24" customHeight="1" x14ac:dyDescent="0.15">
      <c r="B45" s="167"/>
      <c r="C45" s="174"/>
      <c r="D45" s="392" t="s">
        <v>191</v>
      </c>
      <c r="E45" s="676" t="s">
        <v>240</v>
      </c>
      <c r="F45" s="677"/>
      <c r="G45" s="380">
        <f>+ｱ.燃え殻!$AS$24</f>
        <v>0</v>
      </c>
      <c r="H45" s="380">
        <f>+ｲ.汚泥!$AS$24</f>
        <v>133.9</v>
      </c>
      <c r="I45" s="380">
        <f>+ｳ.廃油!$AS$24</f>
        <v>0</v>
      </c>
      <c r="J45" s="380">
        <f>+ｴ.廃酸!$AS$24</f>
        <v>0</v>
      </c>
      <c r="K45" s="380">
        <f>+ｵ.廃ｱﾙｶﾘ!$AS$24</f>
        <v>0</v>
      </c>
      <c r="L45" s="380">
        <f>+ｶ.廃ﾌﾟﾗ類!$AS$24</f>
        <v>167</v>
      </c>
      <c r="M45" s="380">
        <f>+ｷ.紙くず!$AS$24</f>
        <v>98.4</v>
      </c>
      <c r="N45" s="380">
        <f>+ｸ.木くず!$AS$24</f>
        <v>294.39999999999998</v>
      </c>
      <c r="O45" s="380">
        <f>+ｹ.繊維くず!$AS$24</f>
        <v>1.5</v>
      </c>
      <c r="P45" s="380">
        <f>+ｺ.動植物性残さ!$AS$24</f>
        <v>0</v>
      </c>
      <c r="Q45" s="380">
        <f>+ｻ.動物系固形不要物!$AS$24</f>
        <v>0</v>
      </c>
      <c r="R45" s="380">
        <f>+ｼ.ｺﾞﾑくず!$AS$24</f>
        <v>0</v>
      </c>
      <c r="S45" s="380">
        <f>+ｽ.金属くず!$AS$24</f>
        <v>147.19999999999999</v>
      </c>
      <c r="T45" s="380">
        <f>+ｾ.ｶﾞﾗｽ･ｺﾝｸﾘ･陶磁器くず!$AS$24</f>
        <v>135.4</v>
      </c>
      <c r="U45" s="380">
        <f>+ｿ.鉱さい!$AS$24</f>
        <v>0</v>
      </c>
      <c r="V45" s="380">
        <f>+ﾀ.がれき類!$AS$24</f>
        <v>7684.8</v>
      </c>
      <c r="W45" s="380">
        <f>+ﾁ.動物のふん尿!$AS$24</f>
        <v>0</v>
      </c>
      <c r="X45" s="380">
        <f>+ﾂ.動物の死体!$AS$24</f>
        <v>0</v>
      </c>
      <c r="Y45" s="380">
        <f>+ﾃ.ばいじん!$AS$24</f>
        <v>0</v>
      </c>
      <c r="Z45" s="381">
        <f>+ﾄ.混合廃棄物その他!$AS$24</f>
        <v>524</v>
      </c>
      <c r="AA45" s="382">
        <f t="shared" si="4"/>
        <v>9186.6</v>
      </c>
    </row>
    <row r="46" spans="2:27" ht="24" customHeight="1" x14ac:dyDescent="0.15">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2133.9</v>
      </c>
      <c r="I55" s="267">
        <f t="shared" si="10"/>
        <v>0</v>
      </c>
      <c r="J55" s="267">
        <f t="shared" si="10"/>
        <v>0</v>
      </c>
      <c r="K55" s="267">
        <f t="shared" si="10"/>
        <v>0</v>
      </c>
      <c r="L55" s="267">
        <f t="shared" si="10"/>
        <v>281</v>
      </c>
      <c r="M55" s="267">
        <f t="shared" si="10"/>
        <v>118.4</v>
      </c>
      <c r="N55" s="267">
        <f t="shared" si="10"/>
        <v>494.4</v>
      </c>
      <c r="O55" s="267">
        <f t="shared" si="10"/>
        <v>1.5</v>
      </c>
      <c r="P55" s="267">
        <f t="shared" si="10"/>
        <v>0</v>
      </c>
      <c r="Q55" s="267">
        <f t="shared" si="10"/>
        <v>0</v>
      </c>
      <c r="R55" s="267">
        <f t="shared" si="10"/>
        <v>0</v>
      </c>
      <c r="S55" s="267">
        <f t="shared" si="10"/>
        <v>347.2</v>
      </c>
      <c r="T55" s="267">
        <f t="shared" si="10"/>
        <v>302.89999999999998</v>
      </c>
      <c r="U55" s="267">
        <f t="shared" si="10"/>
        <v>0</v>
      </c>
      <c r="V55" s="267">
        <f t="shared" si="10"/>
        <v>12690.7</v>
      </c>
      <c r="W55" s="267">
        <f t="shared" si="10"/>
        <v>0</v>
      </c>
      <c r="X55" s="267">
        <f t="shared" si="10"/>
        <v>0</v>
      </c>
      <c r="Y55" s="267">
        <f t="shared" si="10"/>
        <v>0</v>
      </c>
      <c r="Z55" s="267">
        <f t="shared" si="10"/>
        <v>1106.7</v>
      </c>
      <c r="AA55" s="268">
        <f>+AA9+AA19+AA20</f>
        <v>17476.7</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3" orientation="landscape" horizontalDpi="1200" verticalDpi="12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5" customHeight="1" x14ac:dyDescent="0.15">
      <c r="C10" s="78"/>
      <c r="O10" s="79"/>
    </row>
    <row r="11" spans="1:16" ht="13.5" x14ac:dyDescent="0.15">
      <c r="C11" s="78"/>
      <c r="L11" s="743" t="str">
        <f>+表紙!L34</f>
        <v>令和 ５ 年 ６ 月 ２９ 日</v>
      </c>
      <c r="M11" s="744"/>
      <c r="N11" s="744"/>
      <c r="O11" s="745"/>
    </row>
    <row r="12" spans="1:16" ht="13.1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5" t="str">
        <f>+表紙!J39</f>
        <v>横浜市神奈川区栄町５番地１</v>
      </c>
      <c r="K16" s="735"/>
      <c r="L16" s="736"/>
      <c r="M16" s="736"/>
      <c r="N16" s="736"/>
      <c r="O16" s="737"/>
    </row>
    <row r="17" spans="1:15" ht="26.25" customHeight="1" x14ac:dyDescent="0.15">
      <c r="C17" s="78"/>
      <c r="H17" s="23" t="s">
        <v>7</v>
      </c>
      <c r="I17" s="23"/>
      <c r="J17" s="735" t="str">
        <f>+表紙!J40</f>
        <v>株式会社　ＮＢ建設
　　代表取締役社長　山菅　正人</v>
      </c>
      <c r="K17" s="735"/>
      <c r="L17" s="736"/>
      <c r="M17" s="736"/>
      <c r="N17" s="736"/>
      <c r="O17" s="737"/>
    </row>
    <row r="18" spans="1:15" x14ac:dyDescent="0.15">
      <c r="C18" s="78"/>
      <c r="J18" s="21" t="s">
        <v>8</v>
      </c>
      <c r="O18" s="79"/>
    </row>
    <row r="19" spans="1:15" x14ac:dyDescent="0.15">
      <c r="C19" s="78"/>
      <c r="J19" s="24" t="s">
        <v>9</v>
      </c>
      <c r="K19" s="24"/>
      <c r="L19" s="700" t="str">
        <f>IF(+表紙!L42="","",+表紙!L42)</f>
        <v>045-451-8950</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株式会社　ＮＢ建設　（横浜市内の現場）</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2278</v>
      </c>
      <c r="N25" s="725"/>
      <c r="O25" s="726"/>
    </row>
    <row r="26" spans="1:15" ht="18" customHeight="1" x14ac:dyDescent="0.15">
      <c r="C26" s="425" t="s">
        <v>11</v>
      </c>
      <c r="D26" s="457"/>
      <c r="E26" s="458"/>
      <c r="F26" s="711" t="str">
        <f>+表紙!F49</f>
        <v>横浜市神奈川区栄町５番地１　（横浜市内の現場）</v>
      </c>
      <c r="G26" s="712"/>
      <c r="H26" s="712"/>
      <c r="I26" s="712"/>
      <c r="J26" s="712"/>
      <c r="K26" s="712"/>
      <c r="L26" s="126" t="s">
        <v>173</v>
      </c>
      <c r="M26" s="223"/>
      <c r="N26" s="715" t="str">
        <f>IF(+表紙!N49="","",+表紙!N49)</f>
        <v>045-451-8950</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Ｄ－建設業</v>
      </c>
      <c r="G29" s="728"/>
      <c r="H29" s="728"/>
      <c r="I29" s="728"/>
      <c r="J29" s="30" t="s">
        <v>47</v>
      </c>
      <c r="K29" s="30"/>
      <c r="L29" s="729" t="str">
        <f>+表紙!L52</f>
        <v>総合工事業</v>
      </c>
      <c r="M29" s="729"/>
      <c r="N29" s="730"/>
      <c r="O29" s="731"/>
    </row>
    <row r="30" spans="1:15" ht="22.5" customHeight="1" x14ac:dyDescent="0.15">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15">
      <c r="C31" s="299"/>
      <c r="D31" s="298"/>
      <c r="E31" s="314"/>
      <c r="F31" s="727" t="s">
        <v>374</v>
      </c>
      <c r="G31" s="513"/>
      <c r="H31" s="732"/>
      <c r="I31" s="728" t="s">
        <v>375</v>
      </c>
      <c r="J31" s="515"/>
      <c r="K31" s="515"/>
      <c r="L31" s="733">
        <f>+表紙!L54</f>
        <v>8557</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f>+表紙!F59</f>
        <v>190</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8120</v>
      </c>
      <c r="I40" s="242" t="s">
        <v>4</v>
      </c>
      <c r="J40" s="493" t="s">
        <v>326</v>
      </c>
      <c r="K40" s="494"/>
      <c r="L40" s="495"/>
      <c r="M40" s="695">
        <f>+表紙!M63</f>
        <v>8120</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t="str">
        <f>+表紙!M64</f>
        <v>0</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f>+表紙!M65</f>
        <v>8120</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4"/>
      <c r="E47" s="694"/>
      <c r="F47" s="694"/>
      <c r="G47" s="694"/>
      <c r="H47" s="694"/>
      <c r="I47" s="694"/>
      <c r="J47" s="694"/>
      <c r="K47" s="694"/>
      <c r="L47" s="694"/>
      <c r="M47" s="694"/>
      <c r="N47" s="694"/>
      <c r="O47" s="694"/>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21"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133.9</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2000</v>
      </c>
      <c r="E24" s="550"/>
      <c r="F24" s="550"/>
      <c r="G24" s="195" t="s">
        <v>199</v>
      </c>
      <c r="H24" s="539">
        <f>+F12</f>
        <v>133.9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133.9</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133.9</v>
      </c>
      <c r="Q27" s="602"/>
      <c r="R27" s="602"/>
      <c r="S27" s="602"/>
      <c r="T27" s="44" t="s">
        <v>38</v>
      </c>
      <c r="U27" s="64"/>
      <c r="V27" s="64"/>
      <c r="Y27" s="62" t="s">
        <v>39</v>
      </c>
      <c r="Z27" s="65"/>
      <c r="AH27" s="53"/>
      <c r="AI27" s="53"/>
      <c r="AJ27" s="53"/>
      <c r="AK27" s="53"/>
      <c r="AL27" s="551">
        <f>+AH18+P27</f>
        <v>133.9</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133.9</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2000</v>
      </c>
      <c r="E29" s="550"/>
      <c r="F29" s="550"/>
      <c r="G29" s="195" t="s">
        <v>199</v>
      </c>
      <c r="H29" s="539">
        <f>+AL27</f>
        <v>133.9</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133.9</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2000</v>
      </c>
      <c r="E31" s="550"/>
      <c r="F31" s="550"/>
      <c r="G31" s="195" t="s">
        <v>199</v>
      </c>
      <c r="H31" s="539">
        <f>+AS24</f>
        <v>133.9</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23"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181</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100</v>
      </c>
      <c r="E24" s="550"/>
      <c r="F24" s="550"/>
      <c r="G24" s="195" t="s">
        <v>199</v>
      </c>
      <c r="H24" s="539">
        <f>+F12</f>
        <v>181</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167</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181</v>
      </c>
      <c r="Q27" s="602"/>
      <c r="R27" s="602"/>
      <c r="S27" s="602"/>
      <c r="T27" s="44" t="s">
        <v>38</v>
      </c>
      <c r="U27" s="64"/>
      <c r="V27" s="64"/>
      <c r="Y27" s="62" t="s">
        <v>39</v>
      </c>
      <c r="Z27" s="65"/>
      <c r="AH27" s="53"/>
      <c r="AI27" s="53"/>
      <c r="AJ27" s="53"/>
      <c r="AK27" s="53"/>
      <c r="AL27" s="551">
        <f>+AH18+P27</f>
        <v>181</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167</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100</v>
      </c>
      <c r="E29" s="550"/>
      <c r="F29" s="550"/>
      <c r="G29" s="195" t="s">
        <v>199</v>
      </c>
      <c r="H29" s="539">
        <f>+AL27</f>
        <v>181</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58.3</v>
      </c>
      <c r="I30" s="540"/>
      <c r="J30" s="195" t="s">
        <v>199</v>
      </c>
      <c r="M30" s="548"/>
      <c r="P30" s="56"/>
      <c r="R30" s="555">
        <f>+ROUND(AA28,1)+ROUND(AA29,1)+ROUND(AA30,1)</f>
        <v>167</v>
      </c>
      <c r="S30" s="602"/>
      <c r="T30" s="602"/>
      <c r="U30" s="602"/>
      <c r="V30" s="44" t="s">
        <v>16</v>
      </c>
      <c r="Y30" s="556" t="s">
        <v>187</v>
      </c>
      <c r="Z30" s="557"/>
      <c r="AA30" s="590"/>
      <c r="AB30" s="591"/>
      <c r="AC30" s="591"/>
      <c r="AD30" s="591"/>
      <c r="AE30" s="591"/>
      <c r="AF30" s="44" t="s">
        <v>13</v>
      </c>
      <c r="AL30" s="572">
        <v>58.3</v>
      </c>
      <c r="AM30" s="573"/>
      <c r="AN30" s="573"/>
      <c r="AO30" s="573"/>
      <c r="AP30" s="52" t="s">
        <v>13</v>
      </c>
      <c r="AS30" s="599"/>
      <c r="AT30" s="596"/>
      <c r="AU30" s="596"/>
      <c r="AV30" s="597"/>
      <c r="AW30" s="628"/>
    </row>
    <row r="31" spans="2:49" ht="27" customHeight="1" thickTop="1" thickBot="1" x14ac:dyDescent="0.2">
      <c r="B31" s="526" t="s">
        <v>227</v>
      </c>
      <c r="C31" s="527"/>
      <c r="D31" s="550">
        <v>100</v>
      </c>
      <c r="E31" s="550"/>
      <c r="F31" s="550"/>
      <c r="G31" s="195" t="s">
        <v>199</v>
      </c>
      <c r="H31" s="539">
        <f>+AS24</f>
        <v>167</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14</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C21"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98.4</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20</v>
      </c>
      <c r="E24" s="550"/>
      <c r="F24" s="550"/>
      <c r="G24" s="195" t="s">
        <v>199</v>
      </c>
      <c r="H24" s="539">
        <f>+F12</f>
        <v>98.4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98.4</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98.4</v>
      </c>
      <c r="Q27" s="602"/>
      <c r="R27" s="602"/>
      <c r="S27" s="602"/>
      <c r="T27" s="44" t="s">
        <v>38</v>
      </c>
      <c r="U27" s="64"/>
      <c r="V27" s="64"/>
      <c r="Y27" s="62" t="s">
        <v>39</v>
      </c>
      <c r="Z27" s="65"/>
      <c r="AH27" s="53"/>
      <c r="AI27" s="53"/>
      <c r="AJ27" s="53"/>
      <c r="AK27" s="53"/>
      <c r="AL27" s="551">
        <f>+AH18+P27</f>
        <v>98.4</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98.4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20</v>
      </c>
      <c r="E29" s="550"/>
      <c r="F29" s="550"/>
      <c r="G29" s="195" t="s">
        <v>199</v>
      </c>
      <c r="H29" s="539">
        <f>+AL27</f>
        <v>98.4</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30.5</v>
      </c>
      <c r="I30" s="540"/>
      <c r="J30" s="195" t="s">
        <v>199</v>
      </c>
      <c r="M30" s="548"/>
      <c r="P30" s="56"/>
      <c r="R30" s="555">
        <f>+ROUND(AA28,1)+ROUND(AA29,1)+ROUND(AA30,1)</f>
        <v>98.4</v>
      </c>
      <c r="S30" s="602"/>
      <c r="T30" s="602"/>
      <c r="U30" s="602"/>
      <c r="V30" s="44" t="s">
        <v>16</v>
      </c>
      <c r="Y30" s="556" t="s">
        <v>187</v>
      </c>
      <c r="Z30" s="557"/>
      <c r="AA30" s="590"/>
      <c r="AB30" s="591"/>
      <c r="AC30" s="591"/>
      <c r="AD30" s="591"/>
      <c r="AE30" s="591"/>
      <c r="AF30" s="44" t="s">
        <v>13</v>
      </c>
      <c r="AL30" s="572">
        <v>30.5</v>
      </c>
      <c r="AM30" s="573"/>
      <c r="AN30" s="573"/>
      <c r="AO30" s="573"/>
      <c r="AP30" s="52" t="s">
        <v>13</v>
      </c>
      <c r="AS30" s="599"/>
      <c r="AT30" s="596"/>
      <c r="AU30" s="596"/>
      <c r="AV30" s="597"/>
      <c r="AW30" s="628"/>
    </row>
    <row r="31" spans="2:49" ht="27" customHeight="1" thickTop="1" thickBot="1" x14ac:dyDescent="0.2">
      <c r="B31" s="526" t="s">
        <v>227</v>
      </c>
      <c r="C31" s="527"/>
      <c r="D31" s="550">
        <v>20</v>
      </c>
      <c r="E31" s="550"/>
      <c r="F31" s="550"/>
      <c r="G31" s="195" t="s">
        <v>199</v>
      </c>
      <c r="H31" s="539">
        <f>+AS24</f>
        <v>98.4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C21" zoomScaleNormal="100" workbookViewId="0">
      <selection activeCell="F60" sqref="F60:O6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ＮＢ建設　（横浜市内の現場）</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294.39999999999998</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200</v>
      </c>
      <c r="E24" s="550"/>
      <c r="F24" s="550"/>
      <c r="G24" s="195" t="s">
        <v>199</v>
      </c>
      <c r="H24" s="539">
        <f>+F12</f>
        <v>294.39999999999998</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294.39999999999998</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294.39999999999998</v>
      </c>
      <c r="Q27" s="602"/>
      <c r="R27" s="602"/>
      <c r="S27" s="602"/>
      <c r="T27" s="44" t="s">
        <v>38</v>
      </c>
      <c r="U27" s="64"/>
      <c r="V27" s="64"/>
      <c r="Y27" s="62" t="s">
        <v>39</v>
      </c>
      <c r="Z27" s="65"/>
      <c r="AH27" s="53"/>
      <c r="AI27" s="53"/>
      <c r="AJ27" s="53"/>
      <c r="AK27" s="53"/>
      <c r="AL27" s="551">
        <f>+AH18+P27</f>
        <v>294.39999999999998</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294.39999999999998</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200</v>
      </c>
      <c r="E29" s="550"/>
      <c r="F29" s="550"/>
      <c r="G29" s="195" t="s">
        <v>199</v>
      </c>
      <c r="H29" s="539">
        <f>+AL27</f>
        <v>294.39999999999998</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109.1</v>
      </c>
      <c r="I30" s="540"/>
      <c r="J30" s="195" t="s">
        <v>199</v>
      </c>
      <c r="M30" s="548"/>
      <c r="P30" s="56"/>
      <c r="R30" s="555">
        <f>+ROUND(AA28,1)+ROUND(AA29,1)+ROUND(AA30,1)</f>
        <v>294.39999999999998</v>
      </c>
      <c r="S30" s="602"/>
      <c r="T30" s="602"/>
      <c r="U30" s="602"/>
      <c r="V30" s="44" t="s">
        <v>16</v>
      </c>
      <c r="Y30" s="556" t="s">
        <v>187</v>
      </c>
      <c r="Z30" s="557"/>
      <c r="AA30" s="590"/>
      <c r="AB30" s="591"/>
      <c r="AC30" s="591"/>
      <c r="AD30" s="591"/>
      <c r="AE30" s="591"/>
      <c r="AF30" s="44" t="s">
        <v>13</v>
      </c>
      <c r="AL30" s="572">
        <v>109.1</v>
      </c>
      <c r="AM30" s="573"/>
      <c r="AN30" s="573"/>
      <c r="AO30" s="573"/>
      <c r="AP30" s="52" t="s">
        <v>13</v>
      </c>
      <c r="AS30" s="599"/>
      <c r="AT30" s="596"/>
      <c r="AU30" s="596"/>
      <c r="AV30" s="597"/>
      <c r="AW30" s="628"/>
    </row>
    <row r="31" spans="2:49" ht="27" customHeight="1" thickTop="1" thickBot="1" x14ac:dyDescent="0.2">
      <c r="B31" s="526" t="s">
        <v>227</v>
      </c>
      <c r="C31" s="527"/>
      <c r="D31" s="550">
        <v>200</v>
      </c>
      <c r="E31" s="550"/>
      <c r="F31" s="550"/>
      <c r="G31" s="195" t="s">
        <v>199</v>
      </c>
      <c r="H31" s="539">
        <f>+AS24</f>
        <v>294.39999999999998</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2023-07-03T06:49:38Z</dcterms:created>
  <dcterms:modified xsi:type="dcterms:W3CDTF">2023-09-19T10:29:19Z</dcterms:modified>
</cp:coreProperties>
</file>