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8680" yWindow="1695"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O22" i="75"/>
  <c r="I51" i="94" s="1"/>
  <c r="I47" i="94"/>
  <c r="I46" i="94"/>
  <c r="I44" i="94"/>
  <c r="I42" i="94"/>
  <c r="I41" i="94"/>
  <c r="I40" i="94"/>
  <c r="I39" i="94"/>
  <c r="I36" i="94"/>
  <c r="I35" i="94"/>
  <c r="I34" i="94"/>
  <c r="I33" i="94"/>
  <c r="I30" i="94"/>
  <c r="I29" i="94"/>
  <c r="I28" i="94"/>
  <c r="I25" i="94"/>
  <c r="I24" i="94"/>
  <c r="I23" i="94"/>
  <c r="I22" i="94"/>
  <c r="I21" i="94"/>
  <c r="I20" i="94"/>
  <c r="J24" i="94"/>
  <c r="J23" i="94"/>
  <c r="O22" i="76"/>
  <c r="J51"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36" i="94" l="1"/>
  <c r="AA28" i="94"/>
  <c r="AA44" i="94"/>
  <c r="K226" i="95" s="1"/>
  <c r="K202" i="98" s="1"/>
  <c r="I32" i="94"/>
  <c r="AA29" i="94"/>
  <c r="H32" i="94"/>
  <c r="H31" i="94" s="1"/>
  <c r="H26" i="94" s="1"/>
  <c r="H27" i="94" s="1"/>
  <c r="H38" i="94"/>
  <c r="H37" i="94" s="1"/>
  <c r="O38" i="94"/>
  <c r="O37" i="94" s="1"/>
  <c r="O19" i="94" s="1"/>
  <c r="AK27" i="82"/>
  <c r="X32" i="94"/>
  <c r="X31" i="94" s="1"/>
  <c r="X26" i="94" s="1"/>
  <c r="X18" i="82"/>
  <c r="O16" i="83"/>
  <c r="Y50" i="94" s="1"/>
  <c r="X21" i="83"/>
  <c r="AK27" i="83"/>
  <c r="O16" i="94"/>
  <c r="O9" i="94"/>
  <c r="O14" i="94"/>
  <c r="O12" i="94"/>
  <c r="X27" i="94"/>
  <c r="X21" i="78"/>
  <c r="O16" i="79"/>
  <c r="R50" i="94" s="1"/>
  <c r="X21" i="89"/>
  <c r="F12" i="83"/>
  <c r="O18" i="94"/>
  <c r="O10" i="94"/>
  <c r="O17" i="94"/>
  <c r="O15" i="94"/>
  <c r="O13" i="94"/>
  <c r="O11" i="94"/>
  <c r="AA23" i="94"/>
  <c r="Y38" i="94"/>
  <c r="Y37" i="94" s="1"/>
  <c r="Y19" i="94" s="1"/>
  <c r="AA40" i="94"/>
  <c r="AK27" i="77"/>
  <c r="AK27" i="74"/>
  <c r="AK31" i="74" s="1"/>
  <c r="H52" i="94" s="1"/>
  <c r="AK27" i="2"/>
  <c r="G38" i="94"/>
  <c r="G37" i="94" s="1"/>
  <c r="G19" i="94" s="1"/>
  <c r="X21" i="85"/>
  <c r="O16" i="85"/>
  <c r="M50" i="94" s="1"/>
  <c r="F12" i="78"/>
  <c r="AK27" i="78"/>
  <c r="AK31" i="78" s="1"/>
  <c r="L52" i="94" s="1"/>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O16" i="75"/>
  <c r="I50" i="94" s="1"/>
  <c r="X21" i="75"/>
  <c r="AK27" i="89"/>
  <c r="X18" i="77"/>
  <c r="AA41" i="94"/>
  <c r="AK27" i="75"/>
  <c r="AK31" i="75" s="1"/>
  <c r="I52" i="94" s="1"/>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AK31" i="76" s="1"/>
  <c r="J52" i="94" s="1"/>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<sst xmlns="http://schemas.openxmlformats.org/spreadsheetml/2006/main" count="3180" uniqueCount="464">
  <si>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</si>
  <si>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</si>
  <si>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</si>
  <si>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</si>
  <si>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</si>
  <si>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</si>
  <si>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</si>
  <si>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</si>
  <si>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</si>
  <si>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</si>
  <si>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</si>
  <si>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</si>
  <si>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</si>
  <si>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</si>
  <si>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</si>
  <si>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</si>
  <si>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</si>
  <si>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</si>
  <si>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</si>
  <si>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</si>
  <si>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</si>
  <si>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</si>
  <si>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</si>
  <si>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</si>
  <si>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</si>
  <si>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</si>
  <si>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</si>
  <si>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</si>
  <si>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</si>
  <si>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</si>
  <si>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</si>
  <si>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</si>
  <si>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</si>
  <si>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</si>
  <si>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</si>
  <si>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</si>
  <si>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</si>
  <si>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</si>
  <si>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</si>
  <si>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</si>
  <si>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</si>
  <si>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</si>
  <si>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</si>
  <si>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</si>
  <si>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</si>
  <si>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</si>
  <si>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</si>
  <si>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</si>
  <si>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</si>
  <si>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</si>
  <si>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</si>
  <si>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</si>
  <si>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</si>
  <si>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</si>
  <si>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</si>
  <si>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</si>
  <si>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</si>
  <si>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</si>
  <si>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</si>
  <si>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</si>
  <si>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</si>
  <si>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</si>
  <si>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</si>
  <si>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</si>
  <si>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</si>
  <si>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</si>
  <si>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</si>
  <si>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</si>
  <si>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</si>
  <si>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</si>
  <si>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</si>
  <si>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</si>
  <si>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</si>
  <si>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</si>
  <si>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</si>
  <si>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</si>
  <si>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</si>
  <si>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</si>
  <si>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</si>
  <si>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</si>
  <si>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</si>
  <si>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</si>
  <si>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</si>
  <si>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</si>
  <si>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</si>
  <si>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</si>
  <si>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</si>
  <si>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</si>
  <si>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</si>
  <si>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</si>
  <si>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</si>
  <si>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</si>
  <si>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</si>
  <si>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</si>
  <si>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</si>
  <si>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</si>
  <si>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</si>
  <si>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</si>
  <si>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</si>
  <si>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</si>
  <si>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</si>
  <si>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</si>
  <si>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</si>
  <si>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</si>
  <si>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</si>
  <si>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</si>
  <si>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</si>
  <si>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</si>
  <si>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</si>
  <si>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</si>
  <si>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</si>
  <si>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</si>
  <si>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</si>
  <si>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</si>
  <si>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</si>
  <si>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</si>
  <si>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</si>
  <si>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</si>
  <si>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</si>
  <si>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</si>
  <si>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</si>
  <si>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</si>
  <si>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</si>
  <si>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</si>
  <si>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</si>
  <si>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</si>
  <si>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</si>
  <si>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</si>
  <si>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</si>
  <si>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</si>
  <si>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</si>
  <si>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</si>
  <si>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</si>
  <si>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</si>
  <si>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</si>
  <si>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</si>
  <si>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</si>
  <si>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</si>
  <si>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</si>
  <si>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</si>
  <si>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</si>
  <si>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</si>
  <si>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</si>
  <si>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</si>
  <si>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</si>
  <si>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</si>
  <si>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</si>
  <si>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</si>
  <si>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</si>
  <si>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</si>
  <si>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</si>
  <si>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</si>
  <si>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</si>
  <si>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</si>
  <si>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</si>
  <si>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</si>
  <si>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</si>
  <si>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</si>
  <si>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</si>
  <si>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</si>
  <si>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</si>
  <si>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</si>
  <si>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</si>
  <si>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</si>
  <si>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</si>
  <si>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</si>
  <si>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</si>
  <si>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</si>
  <si>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</si>
  <si>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</si>
  <si>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</si>
  <si>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</si>
  <si>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</si>
  <si>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</si>
  <si>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</si>
  <si>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</si>
  <si>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</si>
  <si>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</si>
  <si>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</si>
  <si>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</si>
  <si>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</si>
  <si>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</si>
  <si>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</si>
  <si>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</si>
  <si>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</si>
  <si>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</si>
  <si>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</si>
  <si>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</si>
  <si>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</si>
  <si>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</si>
  <si>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</si>
  <si>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</si>
  <si>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</si>
  <si>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</si>
  <si>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</si>
  <si>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</si>
  <si>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</si>
  <si>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</si>
  <si>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</si>
  <si>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</si>
  <si>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</si>
  <si>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</si>
  <si>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</si>
  <si>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</si>
  <si>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</si>
  <si>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</si>
  <si>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</si>
  <si>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</si>
  <si>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</si>
  <si>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</si>
  <si>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</si>
  <si>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</si>
  <si>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</si>
  <si>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</si>
  <si>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</si>
  <si>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</si>
  <si>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</si>
  <si>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</si>
  <si>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</si>
  <si>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</si>
  <si>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</si>
  <si>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</si>
  <si>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</si>
  <si>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</si>
  <si>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</si>
  <si>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</si>
  <si>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</si>
  <si>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</si>
  <si>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</si>
  <si>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</si>
  <si>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</si>
  <si>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</si>
  <si>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</si>
  <si>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</si>
  <si>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</si>
  <si>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</si>
  <si>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</si>
  <si>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</si>
  <si>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</si>
  <si>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</si>
  <si>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</si>
  <si>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</si>
  <si>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</si>
  <si>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</si>
  <si>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</si>
  <si>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</si>
  <si>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</si>
  <si>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</si>
  <si>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</si>
  <si>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</si>
  <si>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</si>
  <si>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</si>
  <si>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</si>
  <si>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</si>
  <si>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</si>
  <si>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</si>
  <si>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</si>
  <si>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</si>
  <si>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</si>
  <si>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</si>
  <si>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</si>
  <si>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</si>
  <si>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</si>
  <si>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</si>
  <si>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</si>
  <si>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</si>
  <si>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</si>
  <si>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</si>
  <si>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</si>
  <si>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</si>
  <si>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</si>
  <si>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</si>
  <si>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</si>
  <si>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</si>
  <si>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</si>
  <si>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</si>
  <si>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</si>
  <si>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</si>
  <si>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</si>
  <si>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</si>
  <si>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</si>
  <si>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</si>
  <si>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</si>
  <si>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</si>
  <si>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</si>
  <si>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</si>
  <si>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</si>
  <si>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</si>
  <si>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</si>
  <si>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</si>
  <si>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</si>
  <si>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</si>
  <si>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</si>
  <si>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</si>
  <si>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</si>
  <si>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</si>
  <si>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</si>
  <si>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</si>
  <si>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</si>
  <si>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</si>
  <si>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</si>
  <si>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</si>
  <si>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</si>
  <si>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</si>
  <si>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</si>
  <si>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</si>
  <si>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</si>
  <si>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</si>
  <si>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</si>
  <si>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</si>
  <si>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</si>
  <si>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</si>
  <si>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</si>
  <si>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</si>
  <si>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</si>
  <si>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</si>
  <si>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</si>
  <si>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</si>
  <si>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</si>
  <si>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</si>
  <si>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</si>
  <si>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</si>
  <si>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</si>
  <si>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</si>
  <si>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</si>
  <si>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</si>
  <si>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</si>
  <si>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</si>
  <si>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</si>
  <si>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</si>
  <si>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</si>
  <si>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</si>
  <si>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</si>
  <si>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</si>
  <si>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</si>
  <si>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</si>
  <si>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</si>
  <si>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</si>
  <si>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</si>
  <si>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</si>
  <si>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</si>
  <si>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</si>
  <si>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</si>
  <si>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</si>
  <si>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</si>
  <si>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</si>
  <si>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</si>
  <si>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</si>
  <si>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</si>
  <si>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</si>
  <si>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</si>
  <si>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</si>
  <si>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</si>
  <si>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</si>
  <si>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</si>
  <si>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</si>
  <si>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</si>
  <si>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</si>
  <si>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</si>
  <si>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</si>
  <si>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</si>
  <si>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</si>
  <si>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</si>
  <si>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</si>
  <si>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</si>
  <si>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</si>
  <si>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</si>
  <si>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</si>
  <si>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</si>
  <si>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</si>
  <si>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</si>
  <si>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</si>
  <si>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</si>
  <si>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</si>
  <si>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</si>
  <si>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</si>
  <si>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</si>
  <si>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</si>
  <si>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</si>
  <si>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</si>
  <si>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</si>
  <si>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</si>
  <si>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</si>
  <si>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</si>
  <si>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</si>
  <si>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</si>
  <si>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</si>
  <si>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</si>
  <si>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</si>
  <si>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</si>
  <si>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</si>
  <si>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</si>
  <si>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</si>
  <si>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</si>
  <si>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</si>
  <si>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</si>
  <si>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</si>
  <si>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</si>
  <si>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</si>
  <si>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</si>
  <si>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</si>
  <si>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</si>
  <si>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</si>
  <si>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</si>
  <si>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</si>
  <si>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</si>
  <si>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</si>
  <si>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</si>
  <si>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</si>
  <si>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</si>
  <si>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</si>
  <si>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</si>
  <si>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</si>
  <si>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</si>
  <si>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</si>
  <si>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</si>
  <si>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</si>
  <si>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</si>
  <si>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</si>
  <si>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</si>
  <si>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</si>
  <si>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</si>
  <si>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</si>
  <si>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</si>
  <si>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</si>
  <si>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</si>
  <si>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</si>
  <si>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</si>
  <si>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</si>
  <si>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</si>
  <si>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</si>
  <si>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</si>
  <si>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</si>
  <si>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</si>
  <si>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</si>
  <si>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</si>
  <si>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</si>
  <si>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</si>
  <si>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</si>
  <si>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</si>
  <si>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</si>
  <si>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</si>
  <si>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</si>
  <si>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</si>
  <si>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</si>
  <si>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４ 年 ６ 月２８日</t>
    <phoneticPr fontId="3"/>
  </si>
  <si>
    <t>横浜市西区平沼１－１－８</t>
  </si>
  <si>
    <t>株式会社関電工　南関東・東海営業本部
神奈川支店　　　支店長　　髙橋　信治</t>
  </si>
  <si>
    <t>株式会社関電工　南関東・東海営業本部　神奈川支店</t>
  </si>
  <si>
    <t>050-3133-2098</t>
  </si>
  <si>
    <t>横浜市長</t>
  </si>
  <si>
    <t>設備工事業</t>
  </si>
  <si>
    <t>【本社】
社長
　｜
【南関東・東海営業本部】
本部長━総括チーム
　│　│━安全チーム
　│
【神奈川支店】
支店長━業務チーム
　　　│━安全グループ</t>
    <rPh sb="1" eb="3">
      <t>ホンシャ</t>
    </rPh>
    <rPh sb="12" eb="15">
      <t>ミナミカントウ</t>
    </rPh>
    <rPh sb="16" eb="22">
      <t>トウカイエイギョウホンブ</t>
    </rPh>
    <rPh sb="24" eb="27">
      <t>ホンブチョウ</t>
    </rPh>
    <rPh sb="28" eb="30">
      <t>ソウカツ</t>
    </rPh>
    <rPh sb="39" eb="41">
      <t>アンゼン</t>
    </rPh>
    <rPh sb="49" eb="54">
      <t>カナガワシテン</t>
    </rPh>
    <rPh sb="56" eb="59">
      <t>シテンチョウ</t>
    </rPh>
    <rPh sb="60" eb="62">
      <t>ギョウム</t>
    </rPh>
    <phoneticPr fontId="3"/>
  </si>
  <si>
    <t>050-3133-2098</t>
    <phoneticPr fontId="3"/>
  </si>
  <si>
    <t>・現場内で分別可能な廃棄物については分別を行い、排出量の削減と有価物化率向上に努めた。</t>
    <phoneticPr fontId="3"/>
  </si>
  <si>
    <t>・現場ごとに現場代理人及び担当者による排出量の確認。
・管理者による環境パトロールを行う他、従業員の環境保全意識を高める啓蒙活動や環境研修会実施により産廃排出抑制に努める。</t>
    <phoneticPr fontId="3"/>
  </si>
  <si>
    <t>がれき類コンクリート片と廃アスファルトも確実に分別されており、それぞれが中間処分場で再資源化され、ほぼ100%リサイクルが行わている。</t>
    <phoneticPr fontId="3"/>
  </si>
  <si>
    <t>・現在、全ての廃棄物は確実に分別されているが、今後もこの体制を継続できるよう管理を徹底していく。
・可能な限り、残渣が少なくリサイクル材の品質向上に取り組む中間処理場への委託量を増やすようにする。</t>
    <phoneticPr fontId="3"/>
  </si>
  <si>
    <t>該当なし</t>
    <rPh sb="0" eb="2">
      <t>ガイトウ</t>
    </rPh>
    <phoneticPr fontId="3"/>
  </si>
  <si>
    <t>・がれき類の中間処理を残渣率の少ない業者を優先して委託した。</t>
    <phoneticPr fontId="3"/>
  </si>
  <si>
    <t>・中間処理施設及び最終処分施設の稼働状況を実施する。
・社内の環境パトロールを継続するほか、従業員一人ひとりの環境保全意識を高めるための研修会を実施して産廃排出抑制及び３R意識を高めるように努める。</t>
    <rPh sb="82" eb="83">
      <t>オヨ</t>
    </rPh>
    <rPh sb="86" eb="88">
      <t>イシキ</t>
    </rPh>
    <rPh sb="89" eb="90">
      <t>タカ</t>
    </rPh>
    <phoneticPr fontId="3"/>
  </si>
  <si>
    <t>309人</t>
    <rPh sb="3" eb="4">
      <t>ニン</t>
    </rPh>
    <phoneticPr fontId="3"/>
  </si>
  <si>
    <t>・汚泥⇒脱水⇒再資源化
・廃油⇒蒸留分離⇒再資源化
・廃酸⇒還元・不溶化⇒再資源化
・廃アルカリ⇒還元・不溶化⇒再資源化
・廃プラスチック⇒破砕・圧縮⇒再資源化
・紙くず⇒破砕・圧縮⇒再資源化
・木くず⇒圧縮・破砕・溶融⇒再資源化
・金属くず⇒選別・破砕・溶解⇒再資源化
・ガラス・コンクリート・陶磁器くず⇒破砕⇒再資源化
・鉱さい⇒破砕⇒再資源化（再生砂・砕石・骨材）
・がれき類⇒破砕⇒再資源化（再生砂・砕石・骨材）
・混合廃棄物⇒破砕・選別⇒再資源化・埋立</t>
    <rPh sb="13" eb="15">
      <t>ハイユ</t>
    </rPh>
    <rPh sb="16" eb="18">
      <t>ジョウリュウ</t>
    </rPh>
    <rPh sb="18" eb="20">
      <t>ブンリ</t>
    </rPh>
    <rPh sb="21" eb="25">
      <t>サイシゲンカ</t>
    </rPh>
    <rPh sb="27" eb="29">
      <t>ハイサン</t>
    </rPh>
    <rPh sb="30" eb="32">
      <t>カンゲン</t>
    </rPh>
    <rPh sb="33" eb="36">
      <t>フヨウカ</t>
    </rPh>
    <rPh sb="37" eb="41">
      <t>サイシゲンカ</t>
    </rPh>
    <rPh sb="43" eb="44">
      <t>ハイ</t>
    </rPh>
    <rPh sb="49" eb="51">
      <t>カンゲン</t>
    </rPh>
    <rPh sb="52" eb="55">
      <t>フヨウカ</t>
    </rPh>
    <rPh sb="56" eb="60">
      <t>サイシゲンカ</t>
    </rPh>
    <rPh sb="92" eb="96">
      <t>サイシゲンカ</t>
    </rPh>
    <rPh sb="163" eb="164">
      <t>コウ</t>
    </rPh>
    <rPh sb="167" eb="169">
      <t>ハサイ</t>
    </rPh>
    <phoneticPr fontId="3"/>
  </si>
  <si>
    <t>横浜市西区平沼１－１－８</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</si>
</sst>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9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9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8" zoomScaleNormal="115" zoomScaleSheetLayoutView="100" workbookViewId="0">
      <selection activeCell="L40" sqref="L40:U40"/>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445</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450</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463</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447</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449</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448</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2279</v>
      </c>
      <c r="Q49" s="754"/>
      <c r="R49" s="754"/>
      <c r="S49" s="754"/>
      <c r="T49" s="754"/>
      <c r="U49" s="755"/>
    </row>
    <row r="50" spans="3:54" ht="26.25" customHeight="1" x14ac:dyDescent="0.15">
      <c r="C50" s="726" t="s">
        <v>11</v>
      </c>
      <c r="D50" s="727"/>
      <c r="E50" s="728"/>
      <c r="F50" s="737" t="s">
        <v>446</v>
      </c>
      <c r="G50" s="738"/>
      <c r="H50" s="738"/>
      <c r="I50" s="738"/>
      <c r="J50" s="738"/>
      <c r="K50" s="738"/>
      <c r="L50" s="738"/>
      <c r="M50" s="738"/>
      <c r="N50" s="592" t="s">
        <v>172</v>
      </c>
      <c r="O50" s="595"/>
      <c r="P50" s="596"/>
      <c r="Q50" s="741" t="s">
        <v>453</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119</v>
      </c>
      <c r="G54" s="649"/>
      <c r="H54" s="649"/>
      <c r="I54" s="649"/>
      <c r="J54" s="649"/>
      <c r="K54" s="649"/>
      <c r="L54" s="38" t="s">
        <v>48</v>
      </c>
      <c r="M54" s="38"/>
      <c r="N54" s="655" t="s">
        <v>451</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v>32246</v>
      </c>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t="s">
        <v>461</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462</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452</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12</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2895.6</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t="s">
        <v>454</v>
      </c>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12</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2494.5</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t="s">
        <v>455</v>
      </c>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t="s">
        <v>456</v>
      </c>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t="s">
        <v>457</v>
      </c>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t="s">
        <v>458</v>
      </c>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t="s">
        <v>458</v>
      </c>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t="s">
        <v>458</v>
      </c>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t="s">
        <v>458</v>
      </c>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t="s">
        <v>458</v>
      </c>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t="s">
        <v>458</v>
      </c>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2895.6</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f>+別紙!AA15</f>
        <v>928.6</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2894.3999999999996</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t="s">
        <v>459</v>
      </c>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2494.5</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1253.7</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2494.5</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t="s">
        <v>460</v>
      </c>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株式会社関電工　南関東・東海営業本部　神奈川支店</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6" zoomScaleNormal="100"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株式会社関電工　南関東・東海営業本部　神奈川支店</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50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243.5</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50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50</v>
      </c>
      <c r="P27" s="863"/>
      <c r="Q27" s="863"/>
      <c r="R27" s="863"/>
      <c r="S27" s="59" t="s">
        <v>38</v>
      </c>
      <c r="T27" s="80"/>
      <c r="U27" s="80"/>
      <c r="X27" s="78" t="s">
        <v>39</v>
      </c>
      <c r="Y27" s="81"/>
      <c r="AG27" s="68"/>
      <c r="AH27" s="68"/>
      <c r="AI27" s="68"/>
      <c r="AJ27" s="68"/>
      <c r="AK27" s="905">
        <f>+AG18+O27</f>
        <v>50</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50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243.5</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13.3</v>
      </c>
      <c r="G30" s="875"/>
      <c r="H30" s="234" t="s">
        <v>198</v>
      </c>
      <c r="L30" s="872"/>
      <c r="O30" s="71"/>
      <c r="Q30" s="862">
        <f>+ROUND(Z28,1)+ROUND(Z29,1)+ROUND(Z30,1)</f>
        <v>50</v>
      </c>
      <c r="R30" s="863"/>
      <c r="S30" s="863"/>
      <c r="T30" s="863"/>
      <c r="U30" s="59" t="s">
        <v>16</v>
      </c>
      <c r="X30" s="860" t="s">
        <v>186</v>
      </c>
      <c r="Y30" s="861"/>
      <c r="Z30" s="853">
        <v>0</v>
      </c>
      <c r="AA30" s="854"/>
      <c r="AB30" s="854"/>
      <c r="AC30" s="854"/>
      <c r="AD30" s="854"/>
      <c r="AE30" s="59" t="s">
        <v>13</v>
      </c>
      <c r="AK30" s="814">
        <v>20</v>
      </c>
      <c r="AL30" s="815"/>
      <c r="AM30" s="815"/>
      <c r="AN30" s="815"/>
      <c r="AO30" s="67" t="s">
        <v>13</v>
      </c>
      <c r="AR30" s="921"/>
      <c r="AS30" s="918"/>
      <c r="AT30" s="918"/>
      <c r="AU30" s="919"/>
    </row>
    <row r="31" spans="2:48" ht="27" customHeight="1" thickTop="1" thickBot="1" x14ac:dyDescent="0.2">
      <c r="B31" s="888" t="s">
        <v>375</v>
      </c>
      <c r="C31" s="839"/>
      <c r="D31" s="839"/>
      <c r="E31" s="840"/>
      <c r="F31" s="874">
        <v>243.5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6"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株式会社関電工　南関東・東海営業本部　神奈川支店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2.5</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2.9</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2.5</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2.5</v>
      </c>
      <c r="P27" s="863"/>
      <c r="Q27" s="863"/>
      <c r="R27" s="863"/>
      <c r="S27" s="59" t="s">
        <v>38</v>
      </c>
      <c r="T27" s="80"/>
      <c r="U27" s="80"/>
      <c r="X27" s="78" t="s">
        <v>39</v>
      </c>
      <c r="Y27" s="81"/>
      <c r="AG27" s="68"/>
      <c r="AH27" s="68"/>
      <c r="AI27" s="68"/>
      <c r="AJ27" s="68"/>
      <c r="AK27" s="905">
        <f>+AG18+O27</f>
        <v>2.5</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2.5</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2.9</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0.7</v>
      </c>
      <c r="G30" s="875"/>
      <c r="H30" s="234" t="s">
        <v>198</v>
      </c>
      <c r="L30" s="872"/>
      <c r="O30" s="71"/>
      <c r="Q30" s="862">
        <f>+ROUND(Z28,1)+ROUND(Z29,1)+ROUND(Z30,1)</f>
        <v>2.5</v>
      </c>
      <c r="R30" s="863"/>
      <c r="S30" s="863"/>
      <c r="T30" s="863"/>
      <c r="U30" s="59" t="s">
        <v>16</v>
      </c>
      <c r="X30" s="860" t="s">
        <v>186</v>
      </c>
      <c r="Y30" s="861"/>
      <c r="Z30" s="853">
        <v>0</v>
      </c>
      <c r="AA30" s="854"/>
      <c r="AB30" s="854"/>
      <c r="AC30" s="854"/>
      <c r="AD30" s="854"/>
      <c r="AE30" s="59" t="s">
        <v>13</v>
      </c>
      <c r="AK30" s="814">
        <v>1</v>
      </c>
      <c r="AL30" s="815"/>
      <c r="AM30" s="815"/>
      <c r="AN30" s="815"/>
      <c r="AO30" s="67" t="s">
        <v>13</v>
      </c>
      <c r="AR30" s="921"/>
      <c r="AS30" s="918"/>
      <c r="AT30" s="918"/>
      <c r="AU30" s="919"/>
    </row>
    <row r="31" spans="2:48" ht="27" customHeight="1" thickTop="1" thickBot="1" x14ac:dyDescent="0.2">
      <c r="B31" s="888" t="s">
        <v>375</v>
      </c>
      <c r="C31" s="839"/>
      <c r="D31" s="839"/>
      <c r="E31" s="840"/>
      <c r="F31" s="874">
        <v>2.9</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3" workbookViewId="0">
      <selection activeCell="Q33" sqref="Q33:T33"/>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株式会社関電工　南関東・東海営業本部　神奈川支店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0.2</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0.3</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0.2</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0.2</v>
      </c>
      <c r="P27" s="863"/>
      <c r="Q27" s="863"/>
      <c r="R27" s="863"/>
      <c r="S27" s="59" t="s">
        <v>38</v>
      </c>
      <c r="T27" s="80"/>
      <c r="U27" s="80"/>
      <c r="X27" s="78" t="s">
        <v>39</v>
      </c>
      <c r="Y27" s="81"/>
      <c r="AG27" s="68"/>
      <c r="AH27" s="68"/>
      <c r="AI27" s="68"/>
      <c r="AJ27" s="68"/>
      <c r="AK27" s="905">
        <f>+AG18+O27</f>
        <v>0.2</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0.2</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0.3</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0.3</v>
      </c>
      <c r="G30" s="875"/>
      <c r="H30" s="234" t="s">
        <v>198</v>
      </c>
      <c r="L30" s="872"/>
      <c r="O30" s="71"/>
      <c r="Q30" s="862">
        <f>+ROUND(Z28,1)+ROUND(Z29,1)+ROUND(Z30,1)</f>
        <v>0.2</v>
      </c>
      <c r="R30" s="863"/>
      <c r="S30" s="863"/>
      <c r="T30" s="863"/>
      <c r="U30" s="59" t="s">
        <v>16</v>
      </c>
      <c r="X30" s="860" t="s">
        <v>186</v>
      </c>
      <c r="Y30" s="861"/>
      <c r="Z30" s="853">
        <v>0</v>
      </c>
      <c r="AA30" s="854"/>
      <c r="AB30" s="854"/>
      <c r="AC30" s="854"/>
      <c r="AD30" s="854"/>
      <c r="AE30" s="59" t="s">
        <v>13</v>
      </c>
      <c r="AK30" s="814">
        <v>0.1</v>
      </c>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3"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株式会社関電工　南関東・東海営業本部　神奈川支店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0.5</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0.9</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0.5</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0.5</v>
      </c>
      <c r="P27" s="863"/>
      <c r="Q27" s="863"/>
      <c r="R27" s="863"/>
      <c r="S27" s="59" t="s">
        <v>38</v>
      </c>
      <c r="T27" s="80"/>
      <c r="U27" s="80"/>
      <c r="X27" s="78" t="s">
        <v>39</v>
      </c>
      <c r="Y27" s="81"/>
      <c r="AG27" s="68"/>
      <c r="AH27" s="68"/>
      <c r="AI27" s="68"/>
      <c r="AJ27" s="68"/>
      <c r="AK27" s="905">
        <f>+AG18+O27</f>
        <v>0.5</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0.5</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0.9</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0.9</v>
      </c>
      <c r="G30" s="875"/>
      <c r="H30" s="234" t="s">
        <v>198</v>
      </c>
      <c r="L30" s="872"/>
      <c r="O30" s="71"/>
      <c r="Q30" s="862">
        <f>+ROUND(Z28,1)+ROUND(Z29,1)+ROUND(Z30,1)</f>
        <v>0.5</v>
      </c>
      <c r="R30" s="863"/>
      <c r="S30" s="863"/>
      <c r="T30" s="863"/>
      <c r="U30" s="59" t="s">
        <v>16</v>
      </c>
      <c r="X30" s="860" t="s">
        <v>186</v>
      </c>
      <c r="Y30" s="861"/>
      <c r="Z30" s="853">
        <v>0</v>
      </c>
      <c r="AA30" s="854"/>
      <c r="AB30" s="854"/>
      <c r="AC30" s="854"/>
      <c r="AD30" s="854"/>
      <c r="AE30" s="59" t="s">
        <v>13</v>
      </c>
      <c r="AK30" s="814">
        <v>0.5</v>
      </c>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3" workbookViewId="0">
      <selection activeCell="F31" sqref="F31:G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株式会社関電工　南関東・東海営業本部　神奈川支店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50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51.2</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50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50</v>
      </c>
      <c r="P27" s="863"/>
      <c r="Q27" s="863"/>
      <c r="R27" s="863"/>
      <c r="S27" s="59" t="s">
        <v>38</v>
      </c>
      <c r="T27" s="80"/>
      <c r="U27" s="80"/>
      <c r="X27" s="78" t="s">
        <v>39</v>
      </c>
      <c r="Y27" s="81"/>
      <c r="AG27" s="68"/>
      <c r="AH27" s="68"/>
      <c r="AI27" s="68"/>
      <c r="AJ27" s="68"/>
      <c r="AK27" s="905">
        <f>+AG18+O27</f>
        <v>50</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50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51.2</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0.3</v>
      </c>
      <c r="G30" s="875"/>
      <c r="H30" s="234" t="s">
        <v>198</v>
      </c>
      <c r="L30" s="872"/>
      <c r="O30" s="71"/>
      <c r="Q30" s="862">
        <f>+ROUND(Z28,1)+ROUND(Z29,1)+ROUND(Z30,1)</f>
        <v>50</v>
      </c>
      <c r="R30" s="863"/>
      <c r="S30" s="863"/>
      <c r="T30" s="863"/>
      <c r="U30" s="59" t="s">
        <v>16</v>
      </c>
      <c r="X30" s="860" t="s">
        <v>186</v>
      </c>
      <c r="Y30" s="861"/>
      <c r="Z30" s="853">
        <v>0</v>
      </c>
      <c r="AA30" s="854"/>
      <c r="AB30" s="854"/>
      <c r="AC30" s="854"/>
      <c r="AD30" s="854"/>
      <c r="AE30" s="59" t="s">
        <v>13</v>
      </c>
      <c r="AK30" s="814">
        <v>1</v>
      </c>
      <c r="AL30" s="815"/>
      <c r="AM30" s="815"/>
      <c r="AN30" s="815"/>
      <c r="AO30" s="67" t="s">
        <v>13</v>
      </c>
      <c r="AR30" s="921"/>
      <c r="AS30" s="918"/>
      <c r="AT30" s="918"/>
      <c r="AU30" s="919"/>
    </row>
    <row r="31" spans="2:48" ht="27" customHeight="1" thickTop="1" thickBot="1" x14ac:dyDescent="0.2">
      <c r="B31" s="888" t="s">
        <v>375</v>
      </c>
      <c r="C31" s="839"/>
      <c r="D31" s="839"/>
      <c r="E31" s="840"/>
      <c r="F31" s="874">
        <v>51.2</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3"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株式会社関電工　南関東・東海営業本部　神奈川支店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1.1000000000000001</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v>
      </c>
      <c r="P27" s="863"/>
      <c r="Q27" s="863"/>
      <c r="R27" s="863"/>
      <c r="S27" s="59" t="s">
        <v>38</v>
      </c>
      <c r="T27" s="80"/>
      <c r="U27" s="80"/>
      <c r="X27" s="78" t="s">
        <v>39</v>
      </c>
      <c r="Y27" s="81"/>
      <c r="AG27" s="68"/>
      <c r="AH27" s="68"/>
      <c r="AI27" s="68"/>
      <c r="AJ27" s="68"/>
      <c r="AK27" s="905">
        <f>+AG18+O27</f>
        <v>1</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1.1000000000000001</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0.9</v>
      </c>
      <c r="G30" s="875"/>
      <c r="H30" s="234" t="s">
        <v>198</v>
      </c>
      <c r="L30" s="872"/>
      <c r="O30" s="71"/>
      <c r="Q30" s="862">
        <f>+ROUND(Z28,1)+ROUND(Z29,1)+ROUND(Z30,1)</f>
        <v>1</v>
      </c>
      <c r="R30" s="863"/>
      <c r="S30" s="863"/>
      <c r="T30" s="863"/>
      <c r="U30" s="59" t="s">
        <v>16</v>
      </c>
      <c r="X30" s="860" t="s">
        <v>186</v>
      </c>
      <c r="Y30" s="861"/>
      <c r="Z30" s="853">
        <v>0</v>
      </c>
      <c r="AA30" s="854"/>
      <c r="AB30" s="854"/>
      <c r="AC30" s="854"/>
      <c r="AD30" s="854"/>
      <c r="AE30" s="59" t="s">
        <v>13</v>
      </c>
      <c r="AK30" s="814">
        <v>1</v>
      </c>
      <c r="AL30" s="815"/>
      <c r="AM30" s="815"/>
      <c r="AN30" s="815"/>
      <c r="AO30" s="67" t="s">
        <v>13</v>
      </c>
      <c r="AR30" s="921"/>
      <c r="AS30" s="918"/>
      <c r="AT30" s="918"/>
      <c r="AU30" s="919"/>
    </row>
    <row r="31" spans="2:48" ht="27" customHeight="1" thickTop="1" thickBot="1" x14ac:dyDescent="0.2">
      <c r="B31" s="888" t="s">
        <v>375</v>
      </c>
      <c r="C31" s="839"/>
      <c r="D31" s="839"/>
      <c r="E31" s="840"/>
      <c r="F31" s="874">
        <v>1.1000000000000001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株式会社関電工　南関東・東海営業本部　神奈川支店</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150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186.6</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150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150</v>
      </c>
      <c r="P27" s="863"/>
      <c r="Q27" s="863"/>
      <c r="R27" s="863"/>
      <c r="S27" s="59" t="s">
        <v>38</v>
      </c>
      <c r="T27" s="80"/>
      <c r="U27" s="80"/>
      <c r="X27" s="78" t="s">
        <v>39</v>
      </c>
      <c r="Y27" s="81"/>
      <c r="AG27" s="68"/>
      <c r="AH27" s="68"/>
      <c r="AI27" s="68"/>
      <c r="AJ27" s="68"/>
      <c r="AK27" s="905">
        <f>+AG18+O27</f>
        <v>150</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150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186.6</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171.9</v>
      </c>
      <c r="G30" s="875"/>
      <c r="H30" s="234" t="s">
        <v>198</v>
      </c>
      <c r="L30" s="872"/>
      <c r="O30" s="71"/>
      <c r="Q30" s="862">
        <f>+ROUND(Z28,1)+ROUND(Z29,1)+ROUND(Z30,1)</f>
        <v>150</v>
      </c>
      <c r="R30" s="863"/>
      <c r="S30" s="863"/>
      <c r="T30" s="863"/>
      <c r="U30" s="59" t="s">
        <v>16</v>
      </c>
      <c r="X30" s="860" t="s">
        <v>186</v>
      </c>
      <c r="Y30" s="861"/>
      <c r="Z30" s="853">
        <v>0</v>
      </c>
      <c r="AA30" s="854"/>
      <c r="AB30" s="854"/>
      <c r="AC30" s="854"/>
      <c r="AD30" s="854"/>
      <c r="AE30" s="59" t="s">
        <v>13</v>
      </c>
      <c r="AK30" s="814">
        <v>150</v>
      </c>
      <c r="AL30" s="815"/>
      <c r="AM30" s="815"/>
      <c r="AN30" s="815"/>
      <c r="AO30" s="67" t="s">
        <v>13</v>
      </c>
      <c r="AR30" s="921"/>
      <c r="AS30" s="918"/>
      <c r="AT30" s="918"/>
      <c r="AU30" s="919"/>
    </row>
    <row r="31" spans="2:48" ht="27" customHeight="1" thickTop="1" thickBot="1" x14ac:dyDescent="0.2">
      <c r="B31" s="888" t="s">
        <v>375</v>
      </c>
      <c r="C31" s="839"/>
      <c r="D31" s="839"/>
      <c r="E31" s="840"/>
      <c r="F31" s="874">
        <v>186.6</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株式会社関電工　南関東・東海営業本部　神奈川支店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株式会社関電工　南関東・東海営業本部　神奈川支店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株式会社関電工　南関東・東海営業本部　神奈川支店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株式会社関電工　南関東・東海営業本部　神奈川支店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election activeCell="O34" sqref="O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株式会社関電工　南関東・東海営業本部　神奈川支店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60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68.099999999999994</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60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60</v>
      </c>
      <c r="P27" s="863"/>
      <c r="Q27" s="863"/>
      <c r="R27" s="863"/>
      <c r="S27" s="59" t="s">
        <v>38</v>
      </c>
      <c r="T27" s="80"/>
      <c r="U27" s="80"/>
      <c r="X27" s="78" t="s">
        <v>39</v>
      </c>
      <c r="Y27" s="81"/>
      <c r="AG27" s="68"/>
      <c r="AH27" s="68"/>
      <c r="AI27" s="68"/>
      <c r="AJ27" s="68"/>
      <c r="AK27" s="905">
        <f>+AG18+O27</f>
        <v>60</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60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68.099999999999994</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7.5</v>
      </c>
      <c r="G30" s="875"/>
      <c r="H30" s="234" t="s">
        <v>198</v>
      </c>
      <c r="L30" s="872"/>
      <c r="O30" s="71"/>
      <c r="Q30" s="862">
        <f>+ROUND(Z28,1)+ROUND(Z29,1)+ROUND(Z30,1)</f>
        <v>60</v>
      </c>
      <c r="R30" s="863"/>
      <c r="S30" s="863"/>
      <c r="T30" s="863"/>
      <c r="U30" s="59" t="s">
        <v>16</v>
      </c>
      <c r="X30" s="860" t="s">
        <v>186</v>
      </c>
      <c r="Y30" s="861"/>
      <c r="Z30" s="853">
        <v>0</v>
      </c>
      <c r="AA30" s="854"/>
      <c r="AB30" s="854"/>
      <c r="AC30" s="854"/>
      <c r="AD30" s="854"/>
      <c r="AE30" s="59" t="s">
        <v>13</v>
      </c>
      <c r="AK30" s="814">
        <v>10</v>
      </c>
      <c r="AL30" s="815"/>
      <c r="AM30" s="815"/>
      <c r="AN30" s="815"/>
      <c r="AO30" s="67" t="s">
        <v>13</v>
      </c>
      <c r="AR30" s="921"/>
      <c r="AS30" s="918"/>
      <c r="AT30" s="918"/>
      <c r="AU30" s="919"/>
    </row>
    <row r="31" spans="2:48" ht="27" customHeight="1" thickTop="1" thickBot="1" x14ac:dyDescent="0.2">
      <c r="B31" s="888" t="s">
        <v>375</v>
      </c>
      <c r="C31" s="839"/>
      <c r="D31" s="839"/>
      <c r="E31" s="840"/>
      <c r="F31" s="874">
        <v>68.099999999999994</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株式会社関電工　南関東・東海営業本部　神奈川支店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0.3</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0.4</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0.3</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0.3</v>
      </c>
      <c r="P27" s="863"/>
      <c r="Q27" s="863"/>
      <c r="R27" s="863"/>
      <c r="S27" s="59" t="s">
        <v>38</v>
      </c>
      <c r="T27" s="80"/>
      <c r="U27" s="80"/>
      <c r="X27" s="78" t="s">
        <v>39</v>
      </c>
      <c r="Y27" s="81"/>
      <c r="AG27" s="68"/>
      <c r="AH27" s="68"/>
      <c r="AI27" s="68"/>
      <c r="AJ27" s="68"/>
      <c r="AK27" s="905">
        <f>+AG18+O27</f>
        <v>0.3</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0.3</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0.4</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0.3</v>
      </c>
      <c r="R30" s="863"/>
      <c r="S30" s="863"/>
      <c r="T30" s="863"/>
      <c r="U30" s="59" t="s">
        <v>16</v>
      </c>
      <c r="X30" s="860" t="s">
        <v>186</v>
      </c>
      <c r="Y30" s="861"/>
      <c r="Z30" s="853">
        <v>0</v>
      </c>
      <c r="AA30" s="854"/>
      <c r="AB30" s="854"/>
      <c r="AC30" s="854"/>
      <c r="AD30" s="854"/>
      <c r="AE30" s="59" t="s">
        <v>13</v>
      </c>
      <c r="AK30" s="814">
        <v>0.1</v>
      </c>
      <c r="AL30" s="815"/>
      <c r="AM30" s="815"/>
      <c r="AN30" s="815"/>
      <c r="AO30" s="67" t="s">
        <v>13</v>
      </c>
      <c r="AR30" s="921"/>
      <c r="AS30" s="918"/>
      <c r="AT30" s="918"/>
      <c r="AU30" s="919"/>
    </row>
    <row r="31" spans="2:48" ht="27" customHeight="1" thickTop="1" thickBot="1" x14ac:dyDescent="0.2">
      <c r="B31" s="888" t="s">
        <v>375</v>
      </c>
      <c r="C31" s="839"/>
      <c r="D31" s="839"/>
      <c r="E31" s="840"/>
      <c r="F31" s="874">
        <v>0.4</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A16" workbookViewId="0">
      <selection activeCell="AR32" sqref="AR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株式会社関電工　南関東・東海営業本部　神奈川支店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100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115.9</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100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100</v>
      </c>
      <c r="P27" s="863"/>
      <c r="Q27" s="863"/>
      <c r="R27" s="863"/>
      <c r="S27" s="59" t="s">
        <v>38</v>
      </c>
      <c r="T27" s="80"/>
      <c r="U27" s="80"/>
      <c r="X27" s="78" t="s">
        <v>39</v>
      </c>
      <c r="Y27" s="81"/>
      <c r="AG27" s="68"/>
      <c r="AH27" s="68"/>
      <c r="AI27" s="68"/>
      <c r="AJ27" s="68"/>
      <c r="AK27" s="905">
        <f>+AG18+O27</f>
        <v>100</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100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115.9</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100</v>
      </c>
      <c r="R30" s="863"/>
      <c r="S30" s="863"/>
      <c r="T30" s="863"/>
      <c r="U30" s="59" t="s">
        <v>16</v>
      </c>
      <c r="X30" s="860" t="s">
        <v>186</v>
      </c>
      <c r="Y30" s="861"/>
      <c r="Z30" s="853">
        <v>0</v>
      </c>
      <c r="AA30" s="854"/>
      <c r="AB30" s="854"/>
      <c r="AC30" s="854"/>
      <c r="AD30" s="854"/>
      <c r="AE30" s="59" t="s">
        <v>13</v>
      </c>
      <c r="AK30" s="814">
        <v>10</v>
      </c>
      <c r="AL30" s="815"/>
      <c r="AM30" s="815"/>
      <c r="AN30" s="815"/>
      <c r="AO30" s="67" t="s">
        <v>13</v>
      </c>
      <c r="AR30" s="921"/>
      <c r="AS30" s="918"/>
      <c r="AT30" s="918"/>
      <c r="AU30" s="919"/>
    </row>
    <row r="31" spans="2:48" ht="27" customHeight="1" thickTop="1" thickBot="1" x14ac:dyDescent="0.2">
      <c r="B31" s="888" t="s">
        <v>375</v>
      </c>
      <c r="C31" s="839"/>
      <c r="D31" s="839"/>
      <c r="E31" s="840"/>
      <c r="F31" s="874">
        <v>115.9</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株式会社関電工　南関東・東海営業本部　神奈川支店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2000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2137</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2000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2000</v>
      </c>
      <c r="P27" s="863"/>
      <c r="Q27" s="863"/>
      <c r="R27" s="863"/>
      <c r="S27" s="59" t="s">
        <v>38</v>
      </c>
      <c r="T27" s="80"/>
      <c r="U27" s="80"/>
      <c r="X27" s="78" t="s">
        <v>39</v>
      </c>
      <c r="Y27" s="81"/>
      <c r="AG27" s="68"/>
      <c r="AH27" s="68"/>
      <c r="AI27" s="68"/>
      <c r="AJ27" s="68"/>
      <c r="AK27" s="905">
        <f>+AG18+O27</f>
        <v>2000</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2000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2137</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679.7</v>
      </c>
      <c r="G30" s="875"/>
      <c r="H30" s="234" t="s">
        <v>198</v>
      </c>
      <c r="L30" s="872"/>
      <c r="O30" s="71"/>
      <c r="Q30" s="862">
        <f>+ROUND(Z28,1)+ROUND(Z29,1)+ROUND(Z30,1)</f>
        <v>2000</v>
      </c>
      <c r="R30" s="863"/>
      <c r="S30" s="863"/>
      <c r="T30" s="863"/>
      <c r="U30" s="59" t="s">
        <v>16</v>
      </c>
      <c r="X30" s="860" t="s">
        <v>186</v>
      </c>
      <c r="Y30" s="861"/>
      <c r="Z30" s="853">
        <v>0</v>
      </c>
      <c r="AA30" s="854"/>
      <c r="AB30" s="854"/>
      <c r="AC30" s="854"/>
      <c r="AD30" s="854"/>
      <c r="AE30" s="59" t="s">
        <v>13</v>
      </c>
      <c r="AK30" s="814">
        <v>1000</v>
      </c>
      <c r="AL30" s="815"/>
      <c r="AM30" s="815"/>
      <c r="AN30" s="815"/>
      <c r="AO30" s="67" t="s">
        <v>13</v>
      </c>
      <c r="AR30" s="921"/>
      <c r="AS30" s="918"/>
      <c r="AT30" s="918"/>
      <c r="AU30" s="919"/>
    </row>
    <row r="31" spans="2:48" ht="27" customHeight="1" thickTop="1" thickBot="1" x14ac:dyDescent="0.2">
      <c r="B31" s="888" t="s">
        <v>375</v>
      </c>
      <c r="C31" s="839"/>
      <c r="D31" s="839"/>
      <c r="E31" s="840"/>
      <c r="F31" s="874">
        <v>2137</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株式会社関電工　南関東・東海営業本部　神奈川支店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株式会社関電工　南関東・東海営業本部　神奈川支店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株式会社関電工　南関東・東海営業本部　神奈川支店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株式会社関電工　南関東・東海営業本部　神奈川支店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80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87.7</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80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80</v>
      </c>
      <c r="P27" s="863"/>
      <c r="Q27" s="863"/>
      <c r="R27" s="863"/>
      <c r="S27" s="59" t="s">
        <v>38</v>
      </c>
      <c r="T27" s="80"/>
      <c r="U27" s="80"/>
      <c r="X27" s="78" t="s">
        <v>39</v>
      </c>
      <c r="Y27" s="81"/>
      <c r="AG27" s="68"/>
      <c r="AH27" s="68"/>
      <c r="AI27" s="68"/>
      <c r="AJ27" s="68"/>
      <c r="AK27" s="905">
        <f>+AG18+O27</f>
        <v>80</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80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87.7</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53.1</v>
      </c>
      <c r="G30" s="875"/>
      <c r="H30" s="234" t="s">
        <v>198</v>
      </c>
      <c r="L30" s="872"/>
      <c r="O30" s="71"/>
      <c r="Q30" s="862">
        <f>+ROUND(Z28,1)+ROUND(Z29,1)+ROUND(Z30,1)</f>
        <v>80</v>
      </c>
      <c r="R30" s="863"/>
      <c r="S30" s="863"/>
      <c r="T30" s="863"/>
      <c r="U30" s="59" t="s">
        <v>16</v>
      </c>
      <c r="X30" s="860" t="s">
        <v>186</v>
      </c>
      <c r="Y30" s="861"/>
      <c r="Z30" s="853">
        <v>0</v>
      </c>
      <c r="AA30" s="854"/>
      <c r="AB30" s="854"/>
      <c r="AC30" s="854"/>
      <c r="AD30" s="854"/>
      <c r="AE30" s="59" t="s">
        <v>13</v>
      </c>
      <c r="AK30" s="814">
        <v>60</v>
      </c>
      <c r="AL30" s="815"/>
      <c r="AM30" s="815"/>
      <c r="AN30" s="815"/>
      <c r="AO30" s="67" t="s">
        <v>13</v>
      </c>
      <c r="AR30" s="921"/>
      <c r="AS30" s="918"/>
      <c r="AT30" s="918"/>
      <c r="AU30" s="919"/>
    </row>
    <row r="31" spans="2:48" ht="27" customHeight="1" thickTop="1" thickBot="1" x14ac:dyDescent="0.2">
      <c r="B31" s="888" t="s">
        <v>375</v>
      </c>
      <c r="C31" s="839"/>
      <c r="D31" s="839"/>
      <c r="E31" s="840"/>
      <c r="F31" s="874">
        <v>87.7</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22"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株式会社関電工　南関東・東海営業本部　神奈川支店</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243.5</v>
      </c>
      <c r="I9" s="507">
        <f>IF(OR(ｳ.廃油!F24&gt;0,ｳ.廃油!F24&lt;0),ｳ.廃油!F24,IF(I$19&gt;0,"0",0))</f>
        <v>2.9</v>
      </c>
      <c r="J9" s="507">
        <f>IF(OR(ｴ.廃酸!$F24&gt;0,ｴ.廃酸!$F24&lt;0),ｴ.廃酸!F24,IF(J$19&gt;0,"0",0))</f>
        <v>0.3</v>
      </c>
      <c r="K9" s="507">
        <f>IF(OR(ｵ.廃ｱﾙｶﾘ!$F24&gt;0,ｵ.廃ｱﾙｶﾘ!$F24&lt;0),ｵ.廃ｱﾙｶﾘ!F24,IF(K$19&gt;0,"0",0))</f>
        <v>0.9</v>
      </c>
      <c r="L9" s="507">
        <f>IF(OR(ｶ.廃ﾌﾟﾗ類!F24&gt;0,ｶ.廃ﾌﾟﾗ類!F24&lt;0),ｶ.廃ﾌﾟﾗ類!F24,IF(L$19&gt;0,"0",0))</f>
        <v>51.2</v>
      </c>
      <c r="M9" s="507">
        <f>IF(OR(ｷ.紙くず!F24&gt;0,ｷ.紙くず!F24&lt;0),ｷ.紙くず!F24,IF(M$19&gt;0,"0",0))</f>
        <v>1.1000000000000001</v>
      </c>
      <c r="N9" s="507">
        <f>IF(OR(ｸ.木くず!F24&gt;0,ｸ.木くず!F24&lt;0),ｸ.木くず!F24,IF(N$19&gt;0,"0",0))</f>
        <v>186.6</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68.099999999999994</v>
      </c>
      <c r="T9" s="507">
        <f>IF(OR(ｾ.ｶﾞﾗｽ･ｺﾝｸﾘ･陶磁器くず!F24&gt;0,ｾ.ｶﾞﾗｽ･ｺﾝｸﾘ･陶磁器くず!F24&lt;0),ｾ.ｶﾞﾗｽ･ｺﾝｸﾘ･陶磁器くず!F24,IF(T$19&gt;0,"0",0))</f>
        <v>0.4</v>
      </c>
      <c r="U9" s="507">
        <f>IF(OR(ｿ.鉱さい!F24&gt;0,ｿ.鉱さい!F24&lt;0),ｿ.鉱さい!F24,IF(U$19&gt;0,"0",0))</f>
        <v>115.9</v>
      </c>
      <c r="V9" s="507">
        <f>IF(OR(ﾀ.がれき類!F24&gt;0,ﾀ.がれき類!F24&lt;0),ﾀ.がれき類!F24,IF(V$19&gt;0,"0",0))</f>
        <v>2137</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87.7</v>
      </c>
      <c r="AA9" s="509">
        <f>IF(SUM(G9:Z9)&gt;0,SUM(G9:Z9),IF(AA$19&gt;0,"0",0))</f>
        <v>2895.6</v>
      </c>
    </row>
    <row r="10" spans="2:27" ht="24" customHeight="1" x14ac:dyDescent="0.15">
      <c r="B10" s="188" t="s">
        <v>393</v>
      </c>
      <c r="C10" s="973" t="s">
        <v>294</v>
      </c>
      <c r="D10" s="973"/>
      <c r="E10" s="973"/>
      <c r="F10" s="974"/>
      <c r="G10" s="510">
        <f>IF(OR(ｱ.燃え殻!F25&gt;0,ｱ.燃え殻!F25&lt;0),ｱ.燃え殻!F25,IF(G$19&gt;0,"0",0))</f>
        <v>0</v>
      </c>
      <c r="H10" s="510" t="str">
        <f>IF(OR(ｲ.汚泥!F25&gt;0,ｲ.汚泥!F25&lt;0),ｲ.汚泥!F25,IF(H$19&gt;0,"0",0))</f>
        <v>0</v>
      </c>
      <c r="I10" s="510" t="str">
        <f>IF(OR(ｳ.廃油!F25&gt;0,ｳ.廃油!F25&lt;0),ｳ.廃油!F25,IF(I$19&gt;0,"0",0))</f>
        <v>0</v>
      </c>
      <c r="J10" s="510" t="str">
        <f>IF(OR(ｴ.廃酸!$F25&gt;0,ｴ.廃酸!$F25&lt;0),ｴ.廃酸!F25,IF(J$19&gt;0,"0",0))</f>
        <v>0</v>
      </c>
      <c r="K10" s="510" t="str">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t="str">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t="str">
        <f>IF(OR(ｲ.汚泥!F26&gt;0,ｲ.汚泥!F26&lt;0),ｲ.汚泥!F26,IF(H$19&gt;0,"0",0))</f>
        <v>0</v>
      </c>
      <c r="I11" s="513" t="str">
        <f>IF(OR(ｳ.廃油!F26&gt;0,ｳ.廃油!F26&lt;0),ｳ.廃油!F26,IF(I$19&gt;0,"0",0))</f>
        <v>0</v>
      </c>
      <c r="J11" s="513" t="str">
        <f>IF(OR(ｴ.廃酸!$F26&gt;0,ｴ.廃酸!$F26&lt;0),ｴ.廃酸!F26,IF(J$19&gt;0,"0",0))</f>
        <v>0</v>
      </c>
      <c r="K11" s="513" t="str">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t="str">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t="str">
        <f>IF(OR(ｲ.汚泥!F27&gt;0,ｲ.汚泥!F27&lt;0),ｲ.汚泥!F27,IF(H$19&gt;0,"0",0))</f>
        <v>0</v>
      </c>
      <c r="I12" s="513" t="str">
        <f>IF(OR(ｳ.廃油!F27&gt;0,ｳ.廃油!F27&lt;0),ｳ.廃油!F27,IF(I$19&gt;0,"0",0))</f>
        <v>0</v>
      </c>
      <c r="J12" s="513" t="str">
        <f>IF(OR(ｴ.廃酸!$F27&gt;0,ｴ.廃酸!$F27&lt;0),ｴ.廃酸!F27,IF(J$19&gt;0,"0",0))</f>
        <v>0</v>
      </c>
      <c r="K12" s="513" t="str">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t="str">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t="str">
        <f>IF(OR(ｲ.汚泥!F28&gt;0,ｲ.汚泥!F28&lt;0),ｲ.汚泥!F28,IF(H$19&gt;0,"0",0))</f>
        <v>0</v>
      </c>
      <c r="I13" s="513" t="str">
        <f>IF(OR(ｳ.廃油!F28&gt;0,ｳ.廃油!F28&lt;0),ｳ.廃油!F28,IF(I$19&gt;0,"0",0))</f>
        <v>0</v>
      </c>
      <c r="J13" s="513" t="str">
        <f>IF(OR(ｴ.廃酸!$F28&gt;0,ｴ.廃酸!$F28&lt;0),ｴ.廃酸!F28,IF(J$19&gt;0,"0",0))</f>
        <v>0</v>
      </c>
      <c r="K13" s="513" t="str">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t="str">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243.5</v>
      </c>
      <c r="I14" s="513">
        <f>IF(OR(ｳ.廃油!F29&gt;0,ｳ.廃油!F29&lt;0),ｳ.廃油!F29,IF(I$19&gt;0,"0",0))</f>
        <v>2.9</v>
      </c>
      <c r="J14" s="513">
        <f>IF(OR(ｴ.廃酸!$F29&gt;0,ｴ.廃酸!$F29&lt;0),ｴ.廃酸!F29,IF(J$19&gt;0,"0",0))</f>
        <v>0.3</v>
      </c>
      <c r="K14" s="513">
        <f>IF(OR(ｵ.廃ｱﾙｶﾘ!$F29&gt;0,ｵ.廃ｱﾙｶﾘ!$F29&lt;0),ｵ.廃ｱﾙｶﾘ!F29,IF(K$19&gt;0,"0",0))</f>
        <v>0.9</v>
      </c>
      <c r="L14" s="513">
        <f>IF(OR(ｶ.廃ﾌﾟﾗ類!F29&gt;0,ｶ.廃ﾌﾟﾗ類!F29&lt;0),ｶ.廃ﾌﾟﾗ類!F29,IF(L$19&gt;0,"0",0))</f>
        <v>51.2</v>
      </c>
      <c r="M14" s="513">
        <f>IF(OR(ｷ.紙くず!F29&gt;0,ｷ.紙くず!F29&lt;0),ｷ.紙くず!F29,IF(M$19&gt;0,"0",0))</f>
        <v>1.1000000000000001</v>
      </c>
      <c r="N14" s="513">
        <f>IF(OR(ｸ.木くず!F29&gt;0,ｸ.木くず!F29&lt;0),ｸ.木くず!F29,IF(N$19&gt;0,"0",0))</f>
        <v>186.6</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68.099999999999994</v>
      </c>
      <c r="T14" s="513">
        <f>IF(OR(ｾ.ｶﾞﾗｽ･ｺﾝｸﾘ･陶磁器くず!F29&gt;0,ｾ.ｶﾞﾗｽ･ｺﾝｸﾘ･陶磁器くず!F29&lt;0),ｾ.ｶﾞﾗｽ･ｺﾝｸﾘ･陶磁器くず!F29,IF(T$19&gt;0,"0",0))</f>
        <v>0.4</v>
      </c>
      <c r="U14" s="513">
        <f>IF(OR(ｿ.鉱さい!F29&gt;0,ｿ.鉱さい!F29&lt;0),ｿ.鉱さい!F29,IF(U$19&gt;0,"0",0))</f>
        <v>115.9</v>
      </c>
      <c r="V14" s="513">
        <f>IF(OR(ﾀ.がれき類!F29&gt;0,ﾀ.がれき類!F29&lt;0),ﾀ.がれき類!F29,IF(V$19&gt;0,"0",0))</f>
        <v>2137</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87.7</v>
      </c>
      <c r="AA14" s="515">
        <f t="shared" si="0"/>
        <v>2895.6</v>
      </c>
    </row>
    <row r="15" spans="2:27" ht="24" customHeight="1" x14ac:dyDescent="0.15">
      <c r="B15" s="188" t="s">
        <v>228</v>
      </c>
      <c r="C15" s="945" t="s">
        <v>299</v>
      </c>
      <c r="D15" s="945"/>
      <c r="E15" s="945"/>
      <c r="F15" s="946"/>
      <c r="G15" s="513">
        <f>IF(OR(ｱ.燃え殻!F30&gt;0,ｱ.燃え殻!F30&lt;0),ｱ.燃え殻!F30,IF(G$19&gt;0,"0",0))</f>
        <v>0</v>
      </c>
      <c r="H15" s="513">
        <f>IF(OR(ｲ.汚泥!F30&gt;0,ｲ.汚泥!F30&lt;0),ｲ.汚泥!F30,IF(H$19&gt;0,"0",0))</f>
        <v>13.3</v>
      </c>
      <c r="I15" s="513">
        <f>IF(OR(ｳ.廃油!F30&gt;0,ｳ.廃油!F30&lt;0),ｳ.廃油!F30,IF(I$19&gt;0,"0",0))</f>
        <v>0.7</v>
      </c>
      <c r="J15" s="513">
        <f>IF(OR(ｴ.廃酸!$F30&gt;0,ｴ.廃酸!$F30&lt;0),ｴ.廃酸!F30,IF(J$19&gt;0,"0",0))</f>
        <v>0.3</v>
      </c>
      <c r="K15" s="513">
        <f>IF(OR(ｵ.廃ｱﾙｶﾘ!$F30&gt;0,ｵ.廃ｱﾙｶﾘ!$F30&lt;0),ｵ.廃ｱﾙｶﾘ!F30,IF(K$19&gt;0,"0",0))</f>
        <v>0.9</v>
      </c>
      <c r="L15" s="513">
        <f>IF(OR(ｶ.廃ﾌﾟﾗ類!F30&gt;0,ｶ.廃ﾌﾟﾗ類!F30&lt;0),ｶ.廃ﾌﾟﾗ類!F30,IF(L$19&gt;0,"0",0))</f>
        <v>0.3</v>
      </c>
      <c r="M15" s="513">
        <f>IF(OR(ｷ.紙くず!F30&gt;0,ｷ.紙くず!F30&lt;0),ｷ.紙くず!F30,IF(M$19&gt;0,"0",0))</f>
        <v>0.9</v>
      </c>
      <c r="N15" s="513">
        <f>IF(OR(ｸ.木くず!F30&gt;0,ｸ.木くず!F30&lt;0),ｸ.木くず!F30,IF(N$19&gt;0,"0",0))</f>
        <v>171.9</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7.5</v>
      </c>
      <c r="T15" s="513" t="str">
        <f>IF(OR(ｾ.ｶﾞﾗｽ･ｺﾝｸﾘ･陶磁器くず!F30&gt;0,ｾ.ｶﾞﾗｽ･ｺﾝｸﾘ･陶磁器くず!F30&lt;0),ｾ.ｶﾞﾗｽ･ｺﾝｸﾘ･陶磁器くず!F30,IF(T$19&gt;0,"0",0))</f>
        <v>0</v>
      </c>
      <c r="U15" s="513" t="str">
        <f>IF(OR(ｿ.鉱さい!F30&gt;0,ｿ.鉱さい!F30&lt;0),ｿ.鉱さい!F30,IF(U$19&gt;0,"0",0))</f>
        <v>0</v>
      </c>
      <c r="V15" s="513">
        <f>IF(OR(ﾀ.がれき類!F30&gt;0,ﾀ.がれき類!F30&lt;0),ﾀ.がれき類!F30,IF(V$19&gt;0,"0",0))</f>
        <v>679.7</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53.1</v>
      </c>
      <c r="AA15" s="515">
        <f t="shared" si="0"/>
        <v>928.6</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243.5</v>
      </c>
      <c r="I16" s="513">
        <f>IF(OR(ｳ.廃油!F31&gt;0,ｳ.廃油!F31&lt;0),ｳ.廃油!F31,IF(I$19&gt;0,"0",0))</f>
        <v>2.9</v>
      </c>
      <c r="J16" s="513" t="str">
        <f>IF(OR(ｴ.廃酸!$F31&gt;0,ｴ.廃酸!$F31&lt;0),ｴ.廃酸!F31,IF(J$19&gt;0,"0",0))</f>
        <v>0</v>
      </c>
      <c r="K16" s="513" t="str">
        <f>IF(OR(ｵ.廃ｱﾙｶﾘ!$F31&gt;0,ｵ.廃ｱﾙｶﾘ!$F31&lt;0),ｵ.廃ｱﾙｶﾘ!F31,IF(K$19&gt;0,"0",0))</f>
        <v>0</v>
      </c>
      <c r="L16" s="513">
        <f>IF(OR(ｶ.廃ﾌﾟﾗ類!F31&gt;0,ｶ.廃ﾌﾟﾗ類!F31&lt;0),ｶ.廃ﾌﾟﾗ類!F31,IF(L$19&gt;0,"0",0))</f>
        <v>51.2</v>
      </c>
      <c r="M16" s="513">
        <f>IF(OR(ｷ.紙くず!F31&gt;0,ｷ.紙くず!F31&lt;0),ｷ.紙くず!F31,IF(M$19&gt;0,"0",0))</f>
        <v>1.1000000000000001</v>
      </c>
      <c r="N16" s="513">
        <f>IF(OR(ｸ.木くず!F31&gt;0,ｸ.木くず!F31&lt;0),ｸ.木くず!F31,IF(N$19&gt;0,"0",0))</f>
        <v>186.6</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68.099999999999994</v>
      </c>
      <c r="T16" s="513">
        <f>IF(OR(ｾ.ｶﾞﾗｽ･ｺﾝｸﾘ･陶磁器くず!F31&gt;0,ｾ.ｶﾞﾗｽ･ｺﾝｸﾘ･陶磁器くず!F31&lt;0),ｾ.ｶﾞﾗｽ･ｺﾝｸﾘ･陶磁器くず!F31,IF(T$19&gt;0,"0",0))</f>
        <v>0.4</v>
      </c>
      <c r="U16" s="513">
        <f>IF(OR(ｿ.鉱さい!F31&gt;0,ｿ.鉱さい!F31&lt;0),ｿ.鉱さい!F31,IF(U$19&gt;0,"0",0))</f>
        <v>115.9</v>
      </c>
      <c r="V16" s="513">
        <f>IF(OR(ﾀ.がれき類!F31&gt;0,ﾀ.がれき類!F31&lt;0),ﾀ.がれき類!F31,IF(V$19&gt;0,"0",0))</f>
        <v>2137</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87.7</v>
      </c>
      <c r="AA16" s="515">
        <f t="shared" si="0"/>
        <v>2894.3999999999996</v>
      </c>
    </row>
    <row r="17" spans="2:27" ht="24" customHeight="1" x14ac:dyDescent="0.15">
      <c r="B17" s="188"/>
      <c r="C17" s="945" t="s">
        <v>408</v>
      </c>
      <c r="D17" s="945"/>
      <c r="E17" s="945"/>
      <c r="F17" s="946"/>
      <c r="G17" s="513">
        <f>IF(OR(ｱ.燃え殻!F32&gt;0,ｱ.燃え殻!F32&lt;0),ｱ.燃え殻!F32,IF(G$19&gt;0,"0",0))</f>
        <v>0</v>
      </c>
      <c r="H17" s="513" t="str">
        <f>IF(OR(ｲ.汚泥!F32&gt;0,ｲ.汚泥!F32&lt;0),ｲ.汚泥!F32,IF(H$19&gt;0,"0",0))</f>
        <v>0</v>
      </c>
      <c r="I17" s="513" t="str">
        <f>IF(OR(ｳ.廃油!F32&gt;0,ｳ.廃油!F32&lt;0),ｳ.廃油!F32,IF(I$19&gt;0,"0",0))</f>
        <v>0</v>
      </c>
      <c r="J17" s="513" t="str">
        <f>IF(OR(ｴ.廃酸!$F32&gt;0,ｴ.廃酸!$F32&lt;0),ｴ.廃酸!F32,IF(J$19&gt;0,"0",0))</f>
        <v>0</v>
      </c>
      <c r="K17" s="513" t="str">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t="str">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t="str">
        <f>IF(OR(ｲ.汚泥!F33&gt;0,ｲ.汚泥!F33&lt;0),ｲ.汚泥!F33,IF(H$19&gt;0,"0",0))</f>
        <v>0</v>
      </c>
      <c r="I18" s="516" t="str">
        <f>IF(OR(ｳ.廃油!F33&gt;0,ｳ.廃油!F33&lt;0),ｳ.廃油!F33,IF(I$19&gt;0,"0",0))</f>
        <v>0</v>
      </c>
      <c r="J18" s="516" t="str">
        <f>IF(OR(ｴ.廃酸!$F33&gt;0,ｴ.廃酸!$F33&lt;0),ｴ.廃酸!F33,IF(J$19&gt;0,"0",0))</f>
        <v>0</v>
      </c>
      <c r="K18" s="516" t="str">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t="str">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50</v>
      </c>
      <c r="I19" s="519">
        <f t="shared" si="1"/>
        <v>2.5</v>
      </c>
      <c r="J19" s="519">
        <f t="shared" si="1"/>
        <v>0.2</v>
      </c>
      <c r="K19" s="519">
        <f t="shared" si="1"/>
        <v>0.5</v>
      </c>
      <c r="L19" s="519">
        <f t="shared" si="1"/>
        <v>50</v>
      </c>
      <c r="M19" s="519">
        <f t="shared" si="1"/>
        <v>1</v>
      </c>
      <c r="N19" s="519">
        <f t="shared" si="1"/>
        <v>150</v>
      </c>
      <c r="O19" s="519">
        <f t="shared" si="1"/>
        <v>0</v>
      </c>
      <c r="P19" s="519">
        <f t="shared" si="1"/>
        <v>0</v>
      </c>
      <c r="Q19" s="519">
        <f t="shared" si="1"/>
        <v>0</v>
      </c>
      <c r="R19" s="519">
        <f t="shared" si="1"/>
        <v>0</v>
      </c>
      <c r="S19" s="519">
        <f t="shared" si="1"/>
        <v>60</v>
      </c>
      <c r="T19" s="519">
        <f t="shared" si="1"/>
        <v>0.3</v>
      </c>
      <c r="U19" s="519">
        <f t="shared" si="1"/>
        <v>100</v>
      </c>
      <c r="V19" s="519">
        <f t="shared" si="1"/>
        <v>2000</v>
      </c>
      <c r="W19" s="519">
        <f t="shared" si="1"/>
        <v>0</v>
      </c>
      <c r="X19" s="519">
        <f t="shared" si="1"/>
        <v>0</v>
      </c>
      <c r="Y19" s="519">
        <f t="shared" si="1"/>
        <v>0</v>
      </c>
      <c r="Z19" s="520">
        <f t="shared" si="1"/>
        <v>80</v>
      </c>
      <c r="AA19" s="521">
        <f t="shared" ref="AA19:AA25" si="2">SUM(G19:Z19)</f>
        <v>2494.5</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50</v>
      </c>
      <c r="I37" s="554">
        <f t="shared" si="8"/>
        <v>2.5</v>
      </c>
      <c r="J37" s="554">
        <f t="shared" si="8"/>
        <v>0.2</v>
      </c>
      <c r="K37" s="554">
        <f t="shared" si="8"/>
        <v>0.5</v>
      </c>
      <c r="L37" s="554">
        <f t="shared" si="8"/>
        <v>50</v>
      </c>
      <c r="M37" s="554">
        <f t="shared" si="8"/>
        <v>1</v>
      </c>
      <c r="N37" s="554">
        <f t="shared" si="8"/>
        <v>150</v>
      </c>
      <c r="O37" s="554">
        <f t="shared" si="8"/>
        <v>0</v>
      </c>
      <c r="P37" s="554">
        <f t="shared" si="8"/>
        <v>0</v>
      </c>
      <c r="Q37" s="554">
        <f t="shared" si="8"/>
        <v>0</v>
      </c>
      <c r="R37" s="554">
        <f t="shared" si="8"/>
        <v>0</v>
      </c>
      <c r="S37" s="554">
        <f t="shared" si="8"/>
        <v>60</v>
      </c>
      <c r="T37" s="554">
        <f t="shared" si="8"/>
        <v>0.3</v>
      </c>
      <c r="U37" s="554">
        <f t="shared" si="8"/>
        <v>100</v>
      </c>
      <c r="V37" s="554">
        <f t="shared" si="8"/>
        <v>2000</v>
      </c>
      <c r="W37" s="554">
        <f t="shared" si="8"/>
        <v>0</v>
      </c>
      <c r="X37" s="554">
        <f t="shared" si="8"/>
        <v>0</v>
      </c>
      <c r="Y37" s="554">
        <f t="shared" si="8"/>
        <v>0</v>
      </c>
      <c r="Z37" s="555">
        <f t="shared" si="8"/>
        <v>80</v>
      </c>
      <c r="AA37" s="556">
        <f t="shared" si="4"/>
        <v>2494.5</v>
      </c>
    </row>
    <row r="38" spans="2:27" ht="24" customHeight="1" x14ac:dyDescent="0.15">
      <c r="B38" s="186"/>
      <c r="C38" s="939"/>
      <c r="D38" s="247"/>
      <c r="E38" s="245" t="s">
        <v>319</v>
      </c>
      <c r="F38" s="585"/>
      <c r="G38" s="545">
        <f t="shared" ref="G38:Z38" si="9">SUM(G39:G41)</f>
        <v>0</v>
      </c>
      <c r="H38" s="545">
        <f t="shared" si="9"/>
        <v>50</v>
      </c>
      <c r="I38" s="545">
        <f t="shared" si="9"/>
        <v>2.5</v>
      </c>
      <c r="J38" s="545">
        <f t="shared" si="9"/>
        <v>0.2</v>
      </c>
      <c r="K38" s="545">
        <f t="shared" si="9"/>
        <v>0.5</v>
      </c>
      <c r="L38" s="545">
        <f t="shared" si="9"/>
        <v>50</v>
      </c>
      <c r="M38" s="545">
        <f t="shared" si="9"/>
        <v>1</v>
      </c>
      <c r="N38" s="545">
        <f t="shared" si="9"/>
        <v>150</v>
      </c>
      <c r="O38" s="545">
        <f t="shared" si="9"/>
        <v>0</v>
      </c>
      <c r="P38" s="545">
        <f t="shared" si="9"/>
        <v>0</v>
      </c>
      <c r="Q38" s="545">
        <f t="shared" si="9"/>
        <v>0</v>
      </c>
      <c r="R38" s="545">
        <f t="shared" si="9"/>
        <v>0</v>
      </c>
      <c r="S38" s="545">
        <f t="shared" si="9"/>
        <v>60</v>
      </c>
      <c r="T38" s="545">
        <f t="shared" si="9"/>
        <v>0.3</v>
      </c>
      <c r="U38" s="545">
        <f t="shared" si="9"/>
        <v>100</v>
      </c>
      <c r="V38" s="545">
        <f t="shared" si="9"/>
        <v>2000</v>
      </c>
      <c r="W38" s="545">
        <f t="shared" si="9"/>
        <v>0</v>
      </c>
      <c r="X38" s="545">
        <f t="shared" si="9"/>
        <v>0</v>
      </c>
      <c r="Y38" s="545">
        <f t="shared" si="9"/>
        <v>0</v>
      </c>
      <c r="Z38" s="546">
        <f t="shared" si="9"/>
        <v>80</v>
      </c>
      <c r="AA38" s="547">
        <f t="shared" si="4"/>
        <v>2494.5</v>
      </c>
    </row>
    <row r="39" spans="2:27" ht="24" customHeight="1" x14ac:dyDescent="0.15">
      <c r="B39" s="186"/>
      <c r="C39" s="939"/>
      <c r="D39" s="248"/>
      <c r="E39" s="243"/>
      <c r="F39" s="241" t="s">
        <v>233</v>
      </c>
      <c r="G39" s="548">
        <f>+ｱ.燃え殻!$Z$28</f>
        <v>0</v>
      </c>
      <c r="H39" s="548">
        <f>+ｲ.汚泥!$Z$28</f>
        <v>50</v>
      </c>
      <c r="I39" s="548">
        <f>+ｳ.廃油!$Z$28</f>
        <v>2.5</v>
      </c>
      <c r="J39" s="548">
        <f>+ｴ.廃酸!$Z$28</f>
        <v>0.2</v>
      </c>
      <c r="K39" s="548">
        <f>+ｵ.廃ｱﾙｶﾘ!$Z$28</f>
        <v>0.5</v>
      </c>
      <c r="L39" s="548">
        <f>+ｶ.廃ﾌﾟﾗ類!$Z$28</f>
        <v>50</v>
      </c>
      <c r="M39" s="548">
        <f>+ｷ.紙くず!$Z$28</f>
        <v>1</v>
      </c>
      <c r="N39" s="548">
        <f>+ｸ.木くず!$Z$28</f>
        <v>150</v>
      </c>
      <c r="O39" s="548">
        <f>+ｹ.繊維くず!$Z$28</f>
        <v>0</v>
      </c>
      <c r="P39" s="548">
        <f>+ｺ.動植物性残さ!$Z$28</f>
        <v>0</v>
      </c>
      <c r="Q39" s="548">
        <f>+ｻ.動物系固形不要物!$Z$28</f>
        <v>0</v>
      </c>
      <c r="R39" s="548">
        <f>+ｼ.ｺﾞﾑくず!$Z$28</f>
        <v>0</v>
      </c>
      <c r="S39" s="548">
        <f>+ｽ.金属くず!$Z$28</f>
        <v>60</v>
      </c>
      <c r="T39" s="548">
        <f>+ｾ.ｶﾞﾗｽ･ｺﾝｸﾘ･陶磁器くず!$Z$28</f>
        <v>0.3</v>
      </c>
      <c r="U39" s="548">
        <f>+ｿ.鉱さい!$Z$28</f>
        <v>100</v>
      </c>
      <c r="V39" s="548">
        <f>+ﾀ.がれき類!$Z$28</f>
        <v>2000</v>
      </c>
      <c r="W39" s="548">
        <f>+ﾁ.動物のふん尿!$Z$28</f>
        <v>0</v>
      </c>
      <c r="X39" s="548">
        <f>+ﾂ.動物の死体!$Z$28</f>
        <v>0</v>
      </c>
      <c r="Y39" s="548">
        <f>+ﾃ.ばいじん!$Z$28</f>
        <v>0</v>
      </c>
      <c r="Z39" s="549">
        <f>+ﾄ.混合廃棄物その他!$Z$28</f>
        <v>80</v>
      </c>
      <c r="AA39" s="550">
        <f t="shared" si="4"/>
        <v>2494.5</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50</v>
      </c>
      <c r="I43" s="557">
        <f>+ｳ.廃油!$AK$27</f>
        <v>2.5</v>
      </c>
      <c r="J43" s="557">
        <f>+ｴ.廃酸!$AK$27</f>
        <v>0.2</v>
      </c>
      <c r="K43" s="557">
        <f>+ｵ.廃ｱﾙｶﾘ!$AK$27</f>
        <v>0.5</v>
      </c>
      <c r="L43" s="557">
        <f>+ｶ.廃ﾌﾟﾗ類!$AK$27</f>
        <v>50</v>
      </c>
      <c r="M43" s="557">
        <f>+ｷ.紙くず!$AK$27</f>
        <v>1</v>
      </c>
      <c r="N43" s="557">
        <f>+ｸ.木くず!$AK$27</f>
        <v>150</v>
      </c>
      <c r="O43" s="557">
        <f>+ｹ.繊維くず!$AK$27</f>
        <v>0</v>
      </c>
      <c r="P43" s="557">
        <f>+ｺ.動植物性残さ!$AK$27</f>
        <v>0</v>
      </c>
      <c r="Q43" s="557">
        <f>+ｻ.動物系固形不要物!$AK$27</f>
        <v>0</v>
      </c>
      <c r="R43" s="557">
        <f>+ｼ.ｺﾞﾑくず!$AK$27</f>
        <v>0</v>
      </c>
      <c r="S43" s="557">
        <f>+ｽ.金属くず!$AK$27</f>
        <v>60</v>
      </c>
      <c r="T43" s="557">
        <f>+ｾ.ｶﾞﾗｽ･ｺﾝｸﾘ･陶磁器くず!$AK$27</f>
        <v>0.3</v>
      </c>
      <c r="U43" s="557">
        <f>+ｿ.鉱さい!$AK$27</f>
        <v>100</v>
      </c>
      <c r="V43" s="557">
        <f>+ﾀ.がれき類!$AK$27</f>
        <v>2000</v>
      </c>
      <c r="W43" s="557">
        <f>+ﾁ.動物のふん尿!$AK$27</f>
        <v>0</v>
      </c>
      <c r="X43" s="557">
        <f>+ﾂ.動物の死体!$AK$27</f>
        <v>0</v>
      </c>
      <c r="Y43" s="557">
        <f>+ﾃ.ばいじん!$AK$27</f>
        <v>0</v>
      </c>
      <c r="Z43" s="558">
        <f>+ﾄ.混合廃棄物その他!$AK$27</f>
        <v>80</v>
      </c>
      <c r="AA43" s="559">
        <f t="shared" si="4"/>
        <v>2494.5</v>
      </c>
    </row>
    <row r="44" spans="2:27" ht="24" customHeight="1" x14ac:dyDescent="0.15">
      <c r="B44" s="186"/>
      <c r="C44" s="193"/>
      <c r="D44" s="191" t="s">
        <v>188</v>
      </c>
      <c r="E44" s="941" t="s">
        <v>236</v>
      </c>
      <c r="F44" s="942"/>
      <c r="G44" s="560">
        <f>+ｱ.燃え殻!$AK$30</f>
        <v>0</v>
      </c>
      <c r="H44" s="560">
        <f>+ｲ.汚泥!$AK$30</f>
        <v>20</v>
      </c>
      <c r="I44" s="560">
        <f>+ｳ.廃油!$AK$30</f>
        <v>1</v>
      </c>
      <c r="J44" s="560">
        <f>+ｴ.廃酸!$AK$30</f>
        <v>0.1</v>
      </c>
      <c r="K44" s="560">
        <f>+ｵ.廃ｱﾙｶﾘ!$AK$30</f>
        <v>0.5</v>
      </c>
      <c r="L44" s="560">
        <f>+ｶ.廃ﾌﾟﾗ類!$AK$30</f>
        <v>1</v>
      </c>
      <c r="M44" s="560">
        <f>+ｷ.紙くず!$AK$30</f>
        <v>1</v>
      </c>
      <c r="N44" s="560">
        <f>+ｸ.木くず!$AK$30</f>
        <v>150</v>
      </c>
      <c r="O44" s="560">
        <f>+ｹ.繊維くず!$AK$30</f>
        <v>0</v>
      </c>
      <c r="P44" s="560">
        <f>+ｺ.動植物性残さ!$AK$30</f>
        <v>0</v>
      </c>
      <c r="Q44" s="560">
        <f>+ｻ.動物系固形不要物!$AK$30</f>
        <v>0</v>
      </c>
      <c r="R44" s="560">
        <f>+ｼ.ｺﾞﾑくず!$AK$30</f>
        <v>0</v>
      </c>
      <c r="S44" s="560">
        <f>+ｽ.金属くず!$AK$30</f>
        <v>10</v>
      </c>
      <c r="T44" s="560">
        <f>+ｾ.ｶﾞﾗｽ･ｺﾝｸﾘ･陶磁器くず!$AK$30</f>
        <v>0.1</v>
      </c>
      <c r="U44" s="560">
        <f>+ｿ.鉱さい!$AK$30</f>
        <v>10</v>
      </c>
      <c r="V44" s="560">
        <f>+ﾀ.がれき類!$AK$30</f>
        <v>1000</v>
      </c>
      <c r="W44" s="560">
        <f>+ﾁ.動物のふん尿!$AK$30</f>
        <v>0</v>
      </c>
      <c r="X44" s="560">
        <f>+ﾂ.動物の死体!$AK$30</f>
        <v>0</v>
      </c>
      <c r="Y44" s="560">
        <f>+ﾃ.ばいじん!$AK$30</f>
        <v>0</v>
      </c>
      <c r="Z44" s="561">
        <f>+ﾄ.混合廃棄物その他!$AK$30</f>
        <v>60</v>
      </c>
      <c r="AA44" s="562">
        <f t="shared" si="4"/>
        <v>1253.7</v>
      </c>
    </row>
    <row r="45" spans="2:27" ht="24" customHeight="1" x14ac:dyDescent="0.15">
      <c r="B45" s="186"/>
      <c r="C45" s="193"/>
      <c r="D45" s="584" t="s">
        <v>190</v>
      </c>
      <c r="E45" s="968" t="s">
        <v>237</v>
      </c>
      <c r="F45" s="969"/>
      <c r="G45" s="563">
        <f>+ｱ.燃え殻!$AR$24</f>
        <v>0</v>
      </c>
      <c r="H45" s="563">
        <f>+ｲ.汚泥!$AR$24</f>
        <v>50</v>
      </c>
      <c r="I45" s="563">
        <f>+ｳ.廃油!$AR$24</f>
        <v>2.5</v>
      </c>
      <c r="J45" s="563">
        <f>+ｴ.廃酸!$AR$24</f>
        <v>0.2</v>
      </c>
      <c r="K45" s="563">
        <f>+ｵ.廃ｱﾙｶﾘ!$AR$24</f>
        <v>0.5</v>
      </c>
      <c r="L45" s="563">
        <f>+ｶ.廃ﾌﾟﾗ類!$AR$24</f>
        <v>50</v>
      </c>
      <c r="M45" s="563">
        <f>+ｷ.紙くず!$AR$24</f>
        <v>1</v>
      </c>
      <c r="N45" s="563">
        <f>+ｸ.木くず!$AR$24</f>
        <v>150</v>
      </c>
      <c r="O45" s="563">
        <f>+ｹ.繊維くず!$AR$24</f>
        <v>0</v>
      </c>
      <c r="P45" s="563">
        <f>+ｺ.動植物性残さ!$AR$24</f>
        <v>0</v>
      </c>
      <c r="Q45" s="563">
        <f>+ｻ.動物系固形不要物!$AR$24</f>
        <v>0</v>
      </c>
      <c r="R45" s="563">
        <f>+ｼ.ｺﾞﾑくず!$AR$24</f>
        <v>0</v>
      </c>
      <c r="S45" s="563">
        <f>+ｽ.金属くず!$AR$24</f>
        <v>60</v>
      </c>
      <c r="T45" s="563">
        <f>+ｾ.ｶﾞﾗｽ･ｺﾝｸﾘ･陶磁器くず!$AR$24</f>
        <v>0.3</v>
      </c>
      <c r="U45" s="563">
        <f>+ｿ.鉱さい!$AR$24</f>
        <v>100</v>
      </c>
      <c r="V45" s="563">
        <f>+ﾀ.がれき類!$AR$24</f>
        <v>2000</v>
      </c>
      <c r="W45" s="563">
        <f>+ﾁ.動物のふん尿!$AR$24</f>
        <v>0</v>
      </c>
      <c r="X45" s="563">
        <f>+ﾂ.動物の死体!$AR$24</f>
        <v>0</v>
      </c>
      <c r="Y45" s="563">
        <f>+ﾃ.ばいじん!$AR$24</f>
        <v>0</v>
      </c>
      <c r="Z45" s="564">
        <f>+ﾄ.混合廃棄物その他!$AR$24</f>
        <v>80</v>
      </c>
      <c r="AA45" s="565">
        <f t="shared" si="4"/>
        <v>2494.5</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293.5</v>
      </c>
      <c r="I55" s="634">
        <f t="shared" si="10"/>
        <v>5.4</v>
      </c>
      <c r="J55" s="634">
        <f t="shared" si="10"/>
        <v>0.5</v>
      </c>
      <c r="K55" s="634">
        <f t="shared" si="10"/>
        <v>1.4</v>
      </c>
      <c r="L55" s="634">
        <f t="shared" si="10"/>
        <v>101.2</v>
      </c>
      <c r="M55" s="634">
        <f t="shared" si="10"/>
        <v>2.1</v>
      </c>
      <c r="N55" s="634">
        <f t="shared" si="10"/>
        <v>336.6</v>
      </c>
      <c r="O55" s="634">
        <f t="shared" si="10"/>
        <v>0</v>
      </c>
      <c r="P55" s="634">
        <f t="shared" si="10"/>
        <v>0</v>
      </c>
      <c r="Q55" s="634">
        <f t="shared" si="10"/>
        <v>0</v>
      </c>
      <c r="R55" s="634">
        <f t="shared" si="10"/>
        <v>0</v>
      </c>
      <c r="S55" s="634">
        <f t="shared" si="10"/>
        <v>128.1</v>
      </c>
      <c r="T55" s="634">
        <f t="shared" si="10"/>
        <v>0.7</v>
      </c>
      <c r="U55" s="634">
        <f t="shared" si="10"/>
        <v>215.9</v>
      </c>
      <c r="V55" s="634">
        <f t="shared" si="10"/>
        <v>4137</v>
      </c>
      <c r="W55" s="634">
        <f t="shared" si="10"/>
        <v>0</v>
      </c>
      <c r="X55" s="634">
        <f t="shared" si="10"/>
        <v>0</v>
      </c>
      <c r="Y55" s="634">
        <f t="shared" si="10"/>
        <v>0</v>
      </c>
      <c r="Z55" s="634">
        <f t="shared" si="10"/>
        <v>167.7</v>
      </c>
      <c r="AA55" s="633">
        <f>+AA9+AA19+AA20</f>
        <v>5390.1</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22"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４ 年 ６ 月２８日</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横浜市西区平沼１－１－８</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株式会社関電工　南関東・東海営業本部
神奈川支店　　　支店長　　髙橋　信治</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050-3133-2098</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株式会社関電工　南関東・東海営業本部　神奈川支店</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2279</v>
      </c>
      <c r="Q25" s="989"/>
      <c r="R25" s="989"/>
      <c r="S25" s="989"/>
      <c r="T25" s="989"/>
      <c r="U25" s="990"/>
    </row>
    <row r="26" spans="1:22" ht="26.25" customHeight="1" x14ac:dyDescent="0.15">
      <c r="C26" s="1002" t="s">
        <v>11</v>
      </c>
      <c r="D26" s="1003"/>
      <c r="E26" s="1004"/>
      <c r="F26" s="1021" t="str">
        <f>+表紙!F50</f>
        <v>横浜市西区平沼１－１－８</v>
      </c>
      <c r="G26" s="1022"/>
      <c r="H26" s="1022"/>
      <c r="I26" s="1022"/>
      <c r="J26" s="1022"/>
      <c r="K26" s="1022"/>
      <c r="L26" s="1022"/>
      <c r="M26" s="1022"/>
      <c r="N26" s="454" t="s">
        <v>172</v>
      </c>
      <c r="O26" s="383"/>
      <c r="P26" s="383"/>
      <c r="Q26" s="1016" t="str">
        <f>IF(+表紙!Q50="","",+表紙!Q50)</f>
        <v>050-3133-2098</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Ｄ－建設業</v>
      </c>
      <c r="G30" s="992"/>
      <c r="H30" s="992"/>
      <c r="I30" s="992"/>
      <c r="J30" s="992"/>
      <c r="K30" s="992"/>
      <c r="L30" s="282" t="s">
        <v>48</v>
      </c>
      <c r="M30" s="282"/>
      <c r="N30" s="993" t="str">
        <f>IF(COUNTA(表紙!N54)=1,+表紙!N54,"")</f>
        <v>設備工事業</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f>IF(+表紙!N56="","",+表紙!N56)</f>
        <v>32246</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t="str">
        <f>IF(+表紙!F61="","",+表紙!F61)</f>
        <v>309人</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12</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2895.6</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・現場内で分別可能な廃棄物については分別を行い、排出量の削減と有価物化率向上に努めた。</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12</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2494.5</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・現場ごとに現場代理人及び担当者による排出量の確認。
・管理者による環境パトロールを行う他、従業員の環境保全意識を高める啓蒙活動や環境研修会実施により産廃排出抑制に努める。</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がれき類コンクリート片と廃アスファルトも確実に分別されており、それぞれが中間処分場で再資源化され、ほぼ100%リサイクルが行わている。</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・現在、全ての廃棄物は確実に分別されているが、今後もこの体制を継続できるよう管理を徹底していく。
・可能な限り、残渣が少なくリサイクル材の品質向上に取り組む中間処理場への委託量を増やすようにする。</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該当なし</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該当なし</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該当なし</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該当なし</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該当なし</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該当なし</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2895.6</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f>+表紙!K209</f>
        <v>928.6</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2894.3999999999996</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・がれき類の中間処理を残渣率の少ない業者を優先して委託した。</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2494.5</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1253.7</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2494.5</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・中間処理施設及び最終処分施設の稼働状況を実施する。
・社内の環境パトロールを継続するほか、従業員一人ひとりの環境保全意識を高めるための研修会を実施して産廃排出抑制及び３R意識を高めるように努める。</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2024-07-02T04:27:16Z</dcterms:created>
  <dcterms:modified xsi:type="dcterms:W3CDTF">2024-09-05T05:11:06Z</dcterms:modified>
</cp:coreProperties>
</file>