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36" i="94"/>
  <c r="AA28" i="94"/>
  <c r="H32" i="94"/>
  <c r="H31" i="94" s="1"/>
  <c r="H26" i="94" s="1"/>
  <c r="AA44" i="94"/>
  <c r="K226" i="95" s="1"/>
  <c r="K202" i="98" s="1"/>
  <c r="H38" i="94"/>
  <c r="H37" i="94" s="1"/>
  <c r="O38" i="94"/>
  <c r="O37" i="94" s="1"/>
  <c r="O19" i="94" s="1"/>
  <c r="O10" i="94" s="1"/>
  <c r="AK27" i="82"/>
  <c r="X32" i="94"/>
  <c r="X31" i="94" s="1"/>
  <c r="X26" i="94" s="1"/>
  <c r="X18" i="82"/>
  <c r="O16" i="83"/>
  <c r="Y50" i="94" s="1"/>
  <c r="X21" i="83"/>
  <c r="AK27" i="83"/>
  <c r="H27" i="94"/>
  <c r="X27" i="94"/>
  <c r="X21" i="78"/>
  <c r="O16" i="79"/>
  <c r="R50" i="94" s="1"/>
  <c r="X21" i="89"/>
  <c r="F12" i="83"/>
  <c r="O18"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2" i="94"/>
  <c r="O13" i="94"/>
  <c r="O14" i="94"/>
  <c r="O15" i="94"/>
  <c r="O9" i="94"/>
  <c r="O55" i="94" s="1"/>
  <c r="O17" i="94"/>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<sst xmlns="http://schemas.openxmlformats.org/spreadsheetml/2006/main" count="3170" uniqueCount="457">
  <si>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</si>
  <si>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</si>
  <si>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</si>
  <si>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</si>
  <si>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</si>
  <si>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</si>
  <si>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</si>
  <si>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</si>
  <si>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</si>
  <si>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</si>
  <si>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</si>
  <si>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</si>
  <si>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</si>
  <si>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</si>
  <si>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</si>
  <si>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</si>
  <si>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</si>
  <si>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</si>
  <si>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</si>
  <si>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</si>
  <si>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</si>
  <si>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</si>
  <si>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</si>
  <si>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</si>
  <si>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</si>
  <si>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</si>
  <si>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</si>
  <si>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</si>
  <si>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</si>
  <si>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</si>
  <si>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</si>
  <si>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</si>
  <si>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</si>
  <si>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</si>
  <si>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</si>
  <si>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</si>
  <si>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</si>
  <si>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</si>
  <si>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</si>
  <si>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</si>
  <si>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</si>
  <si>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</si>
  <si>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</si>
  <si>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</si>
  <si>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</si>
  <si>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</si>
  <si>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</si>
  <si>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</si>
  <si>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</si>
  <si>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</si>
  <si>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</si>
  <si>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</si>
  <si>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</si>
  <si>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</si>
  <si>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</si>
  <si>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</si>
  <si>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</si>
  <si>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</si>
  <si>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</si>
  <si>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</si>
  <si>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</si>
  <si>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</si>
  <si>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</si>
  <si>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</si>
  <si>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</si>
  <si>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</si>
  <si>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</si>
  <si>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</si>
  <si>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</si>
  <si>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</si>
  <si>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</si>
  <si>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</si>
  <si>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</si>
  <si>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</si>
  <si>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</si>
  <si>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</si>
  <si>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</si>
  <si>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</si>
  <si>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</si>
  <si>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</si>
  <si>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</si>
  <si>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</si>
  <si>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</si>
  <si>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</si>
  <si>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</si>
  <si>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</si>
  <si>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</si>
  <si>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</si>
  <si>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</si>
  <si>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</si>
  <si>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</si>
  <si>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</si>
  <si>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</si>
  <si>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</si>
  <si>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</si>
  <si>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</si>
  <si>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</si>
  <si>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</si>
  <si>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</si>
  <si>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</si>
  <si>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</si>
  <si>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</si>
  <si>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</si>
  <si>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</si>
  <si>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</si>
  <si>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</si>
  <si>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</si>
  <si>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</si>
  <si>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</si>
  <si>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</si>
  <si>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</si>
  <si>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</si>
  <si>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</si>
  <si>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</si>
  <si>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</si>
  <si>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</si>
  <si>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</si>
  <si>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</si>
  <si>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</si>
  <si>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</si>
  <si>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</si>
  <si>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</si>
  <si>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</si>
  <si>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</si>
  <si>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</si>
  <si>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</si>
  <si>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</si>
  <si>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</si>
  <si>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</si>
  <si>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</si>
  <si>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</si>
  <si>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</si>
  <si>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</si>
  <si>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</si>
  <si>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</si>
  <si>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</si>
  <si>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</si>
  <si>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</si>
  <si>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</si>
  <si>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</si>
  <si>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</si>
  <si>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</si>
  <si>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</si>
  <si>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</si>
  <si>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</si>
  <si>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</si>
  <si>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</si>
  <si>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</si>
  <si>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</si>
  <si>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</si>
  <si>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</si>
  <si>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</si>
  <si>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</si>
  <si>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</si>
  <si>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</si>
  <si>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</si>
  <si>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</si>
  <si>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</si>
  <si>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</si>
  <si>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</si>
  <si>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</si>
  <si>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</si>
  <si>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</si>
  <si>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</si>
  <si>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</si>
  <si>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</si>
  <si>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</si>
  <si>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</si>
  <si>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</si>
  <si>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</si>
  <si>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</si>
  <si>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</si>
  <si>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</si>
  <si>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</si>
  <si>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</si>
  <si>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</si>
  <si>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</si>
  <si>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</si>
  <si>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</si>
  <si>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</si>
  <si>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</si>
  <si>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</si>
  <si>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</si>
  <si>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</si>
  <si>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</si>
  <si>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</si>
  <si>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</si>
  <si>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</si>
  <si>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</si>
  <si>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</si>
  <si>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</si>
  <si>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</si>
  <si>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</si>
  <si>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</si>
  <si>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</si>
  <si>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</si>
  <si>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</si>
  <si>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</si>
  <si>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</si>
  <si>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</si>
  <si>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</si>
  <si>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</si>
  <si>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</si>
  <si>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</si>
  <si>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</si>
  <si>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</si>
  <si>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</si>
  <si>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</si>
  <si>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</si>
  <si>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</si>
  <si>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</si>
  <si>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</si>
  <si>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</si>
  <si>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</si>
  <si>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</si>
  <si>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</si>
  <si>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</si>
  <si>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</si>
  <si>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</si>
  <si>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</si>
  <si>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</si>
  <si>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</si>
  <si>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</si>
  <si>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</si>
  <si>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</si>
  <si>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</si>
  <si>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</si>
  <si>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</si>
  <si>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</si>
  <si>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</si>
  <si>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</si>
  <si>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</si>
  <si>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</si>
  <si>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</si>
  <si>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</si>
  <si>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</si>
  <si>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</si>
  <si>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</si>
  <si>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</si>
  <si>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</si>
  <si>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</si>
  <si>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</si>
  <si>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</si>
  <si>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</si>
  <si>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</si>
  <si>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</si>
  <si>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</si>
  <si>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</si>
  <si>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</si>
  <si>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</si>
  <si>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</si>
  <si>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</si>
  <si>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</si>
  <si>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</si>
  <si>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</si>
  <si>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</si>
  <si>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</si>
  <si>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</si>
  <si>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</si>
  <si>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</si>
  <si>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</si>
  <si>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</si>
  <si>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</si>
  <si>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</si>
  <si>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</si>
  <si>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</si>
  <si>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</si>
  <si>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</si>
  <si>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</si>
  <si>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</si>
  <si>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</si>
  <si>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</si>
  <si>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</si>
  <si>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</si>
  <si>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</si>
  <si>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</si>
  <si>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</si>
  <si>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</si>
  <si>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</si>
  <si>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</si>
  <si>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</si>
  <si>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</si>
  <si>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</si>
  <si>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</si>
  <si>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</si>
  <si>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</si>
  <si>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</si>
  <si>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</si>
  <si>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</si>
  <si>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</si>
  <si>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</si>
  <si>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</si>
  <si>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</si>
  <si>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</si>
  <si>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</si>
  <si>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</si>
  <si>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</si>
  <si>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</si>
  <si>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</si>
  <si>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</si>
  <si>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</si>
  <si>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</si>
  <si>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</si>
  <si>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</si>
  <si>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</si>
  <si>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</si>
  <si>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</si>
  <si>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</si>
  <si>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</si>
  <si>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</si>
  <si>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</si>
  <si>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</si>
  <si>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</si>
  <si>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</si>
  <si>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</si>
  <si>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</si>
  <si>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</si>
  <si>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</si>
  <si>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</si>
  <si>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</si>
  <si>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</si>
  <si>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</si>
  <si>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</si>
  <si>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</si>
  <si>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</si>
  <si>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</si>
  <si>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</si>
  <si>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</si>
  <si>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</si>
  <si>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</si>
  <si>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</si>
  <si>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</si>
  <si>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</si>
  <si>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</si>
  <si>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</si>
  <si>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</si>
  <si>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</si>
  <si>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</si>
  <si>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</si>
  <si>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</si>
  <si>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</si>
  <si>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</si>
  <si>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</si>
  <si>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</si>
  <si>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</si>
  <si>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</si>
  <si>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</si>
  <si>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</si>
  <si>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</si>
  <si>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</si>
  <si>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</si>
  <si>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</si>
  <si>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</si>
  <si>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</si>
  <si>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</si>
  <si>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</si>
  <si>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</si>
  <si>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</si>
  <si>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</si>
  <si>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</si>
  <si>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</si>
  <si>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</si>
  <si>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</si>
  <si>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</si>
  <si>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</si>
  <si>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</si>
  <si>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</si>
  <si>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</si>
  <si>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</si>
  <si>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</si>
  <si>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</si>
  <si>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</si>
  <si>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</si>
  <si>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</si>
  <si>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</si>
  <si>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</si>
  <si>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</si>
  <si>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</si>
  <si>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</si>
  <si>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</si>
  <si>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</si>
  <si>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</si>
  <si>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</si>
  <si>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</si>
  <si>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</si>
  <si>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</si>
  <si>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</si>
  <si>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</si>
  <si>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</si>
  <si>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</si>
  <si>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</si>
  <si>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</si>
  <si>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</si>
  <si>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</si>
  <si>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</si>
  <si>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</si>
  <si>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</si>
  <si>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</si>
  <si>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</si>
  <si>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</si>
  <si>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</si>
  <si>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</si>
  <si>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</si>
  <si>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</si>
  <si>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</si>
  <si>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</si>
  <si>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</si>
  <si>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</si>
  <si>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</si>
  <si>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</si>
  <si>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</si>
  <si>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</si>
  <si>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</si>
  <si>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</si>
  <si>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</si>
  <si>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</si>
  <si>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</si>
  <si>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</si>
  <si>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</si>
  <si>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</si>
  <si>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</si>
  <si>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</si>
  <si>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</si>
  <si>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</si>
  <si>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</si>
  <si>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</si>
  <si>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</si>
  <si>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</si>
  <si>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</si>
  <si>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</si>
  <si>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</si>
  <si>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</si>
  <si>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</si>
  <si>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</si>
  <si>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</si>
  <si>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</si>
  <si>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</si>
  <si>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</si>
  <si>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</si>
  <si>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</si>
  <si>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</si>
  <si>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</si>
  <si>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</si>
  <si>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</si>
  <si>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</si>
  <si>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6月25日</t>
    <phoneticPr fontId="3"/>
  </si>
  <si>
    <t>横浜市西区岡野1-15-6</t>
    <phoneticPr fontId="3"/>
  </si>
  <si>
    <t>岩野建設株式会社 代表取締役 岩野 俊一郎</t>
    <phoneticPr fontId="3"/>
  </si>
  <si>
    <t>岩野建設株式会社</t>
    <phoneticPr fontId="3"/>
  </si>
  <si>
    <t>045-311-3033</t>
    <phoneticPr fontId="3"/>
  </si>
  <si>
    <t>横浜市長</t>
    <phoneticPr fontId="3"/>
  </si>
  <si>
    <t>Ｄ－建設業</t>
    <phoneticPr fontId="3"/>
  </si>
  <si>
    <t>045-311-3033</t>
  </si>
  <si>
    <t>イ：汚泥　　　　　　　　　　混錬・天日干→再資源化(造粒固化・流動化処理土・改良土)　　　　　　　　　　　　　　　　　　　　　　　　　　　　　　　　　　　　　　　　　　　　　　　　　　　　　　　　　　　　　　　　　　　　カ：廃プラ類　　　　　　　　破砕→埋立て　　　　　　　　　　　　　　　　　　　　　　　　　　　　　　　　　　　　　　　　　　　　　　　　　　　　　　　　　　　　　　　　　　　　　　　　　　　　　　　　　　　　　　　　　　　　　　　　　　　　　　　　　　　　　　セ：ガラス類等　　　　　　 選定・圧縮・破砕→再資源化(砕石等)または埋立て　　　　　　　　　　　　　　　　　　　　　　　タ：がれき類　　　　　　　 破砕→再資源化(砕石等)　　　　　　　　　　　　　　　　　　　　　　　　　　　　　　　　　　　　　　　　　　　　　　　　　　　　　　　　　　　　　　　　ト：混合廃棄物その他　 選定・圧縮・破砕→再資源化(砕石等) または埋立て　　　　　　　　　　　　</t>
    <rPh sb="14" eb="16">
      <t>コンレン</t>
    </rPh>
    <rPh sb="21" eb="25">
      <t>サイシゲンカ</t>
    </rPh>
    <rPh sb="26" eb="28">
      <t>ゾウリュウ</t>
    </rPh>
    <rPh sb="28" eb="30">
      <t>コカ</t>
    </rPh>
    <rPh sb="31" eb="34">
      <t>リュウドウカ</t>
    </rPh>
    <rPh sb="34" eb="37">
      <t>ショリド</t>
    </rPh>
    <rPh sb="38" eb="41">
      <t>カイリョウド</t>
    </rPh>
    <rPh sb="112" eb="113">
      <t>ハイ</t>
    </rPh>
    <rPh sb="115" eb="116">
      <t>ルイ</t>
    </rPh>
    <rPh sb="124" eb="126">
      <t>ハサイ</t>
    </rPh>
    <rPh sb="127" eb="129">
      <t>ウメタテ</t>
    </rPh>
    <rPh sb="245" eb="246">
      <t>ルイ</t>
    </rPh>
    <rPh sb="246" eb="247">
      <t>トウ</t>
    </rPh>
    <rPh sb="254" eb="256">
      <t>センテイ</t>
    </rPh>
    <rPh sb="257" eb="259">
      <t>アッシュク</t>
    </rPh>
    <rPh sb="260" eb="262">
      <t>ハサイ</t>
    </rPh>
    <rPh sb="263" eb="267">
      <t>サイシゲンカ</t>
    </rPh>
    <rPh sb="268" eb="270">
      <t>サイセキ</t>
    </rPh>
    <rPh sb="270" eb="271">
      <t>トウ</t>
    </rPh>
    <rPh sb="275" eb="277">
      <t>ウメタテ</t>
    </rPh>
    <rPh sb="315" eb="317">
      <t>ハサイ</t>
    </rPh>
    <rPh sb="318" eb="322">
      <t>サイシゲンカ</t>
    </rPh>
    <rPh sb="323" eb="325">
      <t>サイセキ</t>
    </rPh>
    <rPh sb="325" eb="326">
      <t>トウ</t>
    </rPh>
    <rPh sb="403" eb="405">
      <t>センテイ</t>
    </rPh>
    <rPh sb="406" eb="408">
      <t>アッシュク</t>
    </rPh>
    <rPh sb="409" eb="411">
      <t>ハサイ</t>
    </rPh>
    <rPh sb="412" eb="415">
      <t>サイシゲン</t>
    </rPh>
    <rPh sb="415" eb="416">
      <t>カ</t>
    </rPh>
    <rPh sb="417" eb="420">
      <t>サイセキトウ</t>
    </rPh>
    <rPh sb="425" eb="426">
      <t>ウ</t>
    </rPh>
    <rPh sb="426" eb="427">
      <t>タ</t>
    </rPh>
    <phoneticPr fontId="3"/>
  </si>
  <si>
    <t>代表取締役 - 工事部本部長 - 廃棄物責任者(マニュフェスト交付等) - 各部門(各現場担当者)　</t>
    <phoneticPr fontId="3"/>
  </si>
  <si>
    <t>がれき類の分別（アスファルト廃材・コンクリート廃材・タイル廃材）、　木くず・鉄くずの分別</t>
    <phoneticPr fontId="3"/>
  </si>
  <si>
    <t>工事受注数及び、工事内容等により産業廃棄物の品目・搬出量が毎年変化しているので　　　　　　　　　　　　　　　　　　　　　　　　具体的な取組としては、工事受注毎に検討するのが現状である。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</si>
</sst>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F136" sqref="F136:U143"/>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450</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447</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449</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2640</v>
      </c>
      <c r="Q49" s="598"/>
      <c r="R49" s="598"/>
      <c r="S49" s="598"/>
      <c r="T49" s="598"/>
      <c r="U49" s="599"/>
    </row>
    <row r="50" spans="3:23" ht="26.25" customHeight="1" x14ac:dyDescent="0.15">
      <c r="C50" s="570" t="s">
        <v>11</v>
      </c>
      <c r="D50" s="571"/>
      <c r="E50" s="572"/>
      <c r="F50" s="581" t="s">
        <v>446</v>
      </c>
      <c r="G50" s="582"/>
      <c r="H50" s="582"/>
      <c r="I50" s="582"/>
      <c r="J50" s="582"/>
      <c r="K50" s="582"/>
      <c r="L50" s="582"/>
      <c r="M50" s="582"/>
      <c r="N50" s="341" t="s">
        <v>172</v>
      </c>
      <c r="O50" s="449"/>
      <c r="P50" s="450"/>
      <c r="Q50" s="585" t="s">
        <v>452</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451</v>
      </c>
      <c r="G54" s="496"/>
      <c r="H54" s="496"/>
      <c r="I54" s="496"/>
      <c r="J54" s="496"/>
      <c r="K54" s="496"/>
      <c r="L54" s="32" t="s">
        <v>48</v>
      </c>
      <c r="M54" s="32"/>
      <c r="N54" s="502"/>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838</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19</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453</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454</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5</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4412</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455</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4150</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456</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4412</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t="str">
        <f>+別紙!AA16</f>
        <v>0</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4150</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岩野建設株式会社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Normal="100"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v>
      </c>
      <c r="P27" s="700"/>
      <c r="Q27" s="700"/>
      <c r="R27" s="700"/>
      <c r="S27" s="49" t="s">
        <v>38</v>
      </c>
      <c r="T27" s="70"/>
      <c r="U27" s="70"/>
      <c r="X27" s="68" t="s">
        <v>39</v>
      </c>
      <c r="Y27" s="71"/>
      <c r="AG27" s="58"/>
      <c r="AH27" s="58"/>
      <c r="AI27" s="58"/>
      <c r="AJ27" s="58"/>
      <c r="AK27" s="742">
        <f>+AG18+O27</f>
        <v>20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23</v>
      </c>
      <c r="G29" s="712"/>
      <c r="H29" s="214" t="s">
        <v>198</v>
      </c>
      <c r="L29" s="709"/>
      <c r="O29" s="61"/>
      <c r="P29" s="148"/>
      <c r="Q29" s="56" t="s">
        <v>183</v>
      </c>
      <c r="R29" s="676" t="s">
        <v>33</v>
      </c>
      <c r="S29" s="692"/>
      <c r="T29" s="692"/>
      <c r="U29" s="693"/>
      <c r="V29" s="53"/>
      <c r="W29" s="72"/>
      <c r="X29" s="697" t="s">
        <v>315</v>
      </c>
      <c r="Y29" s="698"/>
      <c r="Z29" s="690">
        <v>20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v>
      </c>
      <c r="P27" s="700"/>
      <c r="Q27" s="700"/>
      <c r="R27" s="700"/>
      <c r="S27" s="49" t="s">
        <v>38</v>
      </c>
      <c r="T27" s="70"/>
      <c r="U27" s="70"/>
      <c r="X27" s="68" t="s">
        <v>39</v>
      </c>
      <c r="Y27" s="71"/>
      <c r="AG27" s="58"/>
      <c r="AH27" s="58"/>
      <c r="AI27" s="58"/>
      <c r="AJ27" s="58"/>
      <c r="AK27" s="742">
        <f>+AG18+O27</f>
        <v>20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v>
      </c>
      <c r="G29" s="712"/>
      <c r="H29" s="214" t="s">
        <v>198</v>
      </c>
      <c r="L29" s="709"/>
      <c r="O29" s="61"/>
      <c r="P29" s="148"/>
      <c r="Q29" s="56" t="s">
        <v>183</v>
      </c>
      <c r="R29" s="676" t="s">
        <v>33</v>
      </c>
      <c r="S29" s="692"/>
      <c r="T29" s="692"/>
      <c r="U29" s="693"/>
      <c r="V29" s="53"/>
      <c r="W29" s="72"/>
      <c r="X29" s="697" t="s">
        <v>315</v>
      </c>
      <c r="Y29" s="698"/>
      <c r="Z29" s="690">
        <v>20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v>
      </c>
      <c r="P27" s="700"/>
      <c r="Q27" s="700"/>
      <c r="R27" s="700"/>
      <c r="S27" s="49" t="s">
        <v>38</v>
      </c>
      <c r="T27" s="70"/>
      <c r="U27" s="70"/>
      <c r="X27" s="68" t="s">
        <v>39</v>
      </c>
      <c r="Y27" s="71"/>
      <c r="AG27" s="58"/>
      <c r="AH27" s="58"/>
      <c r="AI27" s="58"/>
      <c r="AJ27" s="58"/>
      <c r="AK27" s="742">
        <f>+AG18+O27</f>
        <v>10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v>
      </c>
      <c r="G29" s="712"/>
      <c r="H29" s="214" t="s">
        <v>198</v>
      </c>
      <c r="L29" s="709"/>
      <c r="O29" s="61"/>
      <c r="P29" s="148"/>
      <c r="Q29" s="56" t="s">
        <v>183</v>
      </c>
      <c r="R29" s="676" t="s">
        <v>33</v>
      </c>
      <c r="S29" s="692"/>
      <c r="T29" s="692"/>
      <c r="U29" s="693"/>
      <c r="V29" s="53"/>
      <c r="W29" s="72"/>
      <c r="X29" s="697" t="s">
        <v>315</v>
      </c>
      <c r="Y29" s="698"/>
      <c r="Z29" s="690">
        <v>10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v>
      </c>
      <c r="P27" s="700"/>
      <c r="Q27" s="700"/>
      <c r="R27" s="700"/>
      <c r="S27" s="49" t="s">
        <v>38</v>
      </c>
      <c r="T27" s="70"/>
      <c r="U27" s="70"/>
      <c r="X27" s="68" t="s">
        <v>39</v>
      </c>
      <c r="Y27" s="71"/>
      <c r="AG27" s="58"/>
      <c r="AH27" s="58"/>
      <c r="AI27" s="58"/>
      <c r="AJ27" s="58"/>
      <c r="AK27" s="742">
        <f>+AG18+O27</f>
        <v>10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v>10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4279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4000</v>
      </c>
      <c r="P27" s="700"/>
      <c r="Q27" s="700"/>
      <c r="R27" s="700"/>
      <c r="S27" s="49" t="s">
        <v>38</v>
      </c>
      <c r="T27" s="70"/>
      <c r="U27" s="70"/>
      <c r="X27" s="68" t="s">
        <v>39</v>
      </c>
      <c r="Y27" s="71"/>
      <c r="AG27" s="58"/>
      <c r="AH27" s="58"/>
      <c r="AI27" s="58"/>
      <c r="AJ27" s="58"/>
      <c r="AK27" s="742">
        <f>+AG18+O27</f>
        <v>4000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4279</v>
      </c>
      <c r="G29" s="712"/>
      <c r="H29" s="214" t="s">
        <v>198</v>
      </c>
      <c r="L29" s="709"/>
      <c r="O29" s="61"/>
      <c r="P29" s="148"/>
      <c r="Q29" s="56" t="s">
        <v>183</v>
      </c>
      <c r="R29" s="676" t="s">
        <v>33</v>
      </c>
      <c r="S29" s="692"/>
      <c r="T29" s="692"/>
      <c r="U29" s="693"/>
      <c r="V29" s="53"/>
      <c r="W29" s="72"/>
      <c r="X29" s="697" t="s">
        <v>315</v>
      </c>
      <c r="Y29" s="698"/>
      <c r="Z29" s="690">
        <v>4000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4000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岩野建設株式会社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91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90</v>
      </c>
      <c r="P27" s="700"/>
      <c r="Q27" s="700"/>
      <c r="R27" s="700"/>
      <c r="S27" s="49" t="s">
        <v>38</v>
      </c>
      <c r="T27" s="70"/>
      <c r="U27" s="70"/>
      <c r="X27" s="68" t="s">
        <v>39</v>
      </c>
      <c r="Y27" s="71"/>
      <c r="AG27" s="58"/>
      <c r="AH27" s="58"/>
      <c r="AI27" s="58"/>
      <c r="AJ27" s="58"/>
      <c r="AK27" s="742">
        <f>+AG18+O27</f>
        <v>90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91</v>
      </c>
      <c r="G29" s="712"/>
      <c r="H29" s="214" t="s">
        <v>198</v>
      </c>
      <c r="L29" s="709"/>
      <c r="O29" s="61"/>
      <c r="P29" s="148"/>
      <c r="Q29" s="56" t="s">
        <v>183</v>
      </c>
      <c r="R29" s="676" t="s">
        <v>33</v>
      </c>
      <c r="S29" s="692"/>
      <c r="T29" s="692"/>
      <c r="U29" s="693"/>
      <c r="V29" s="53"/>
      <c r="W29" s="72"/>
      <c r="X29" s="697" t="s">
        <v>315</v>
      </c>
      <c r="Y29" s="698"/>
      <c r="Z29" s="690">
        <v>90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岩野建設株式会社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23</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12</v>
      </c>
      <c r="M9" s="377">
        <f>IF(OR(ｷ.紙くず!F24&gt;0,ｷ.紙くず!F24&lt;0),ｷ.紙くず!F24,IF(M$19&gt;0,"0",0))</f>
        <v>0</v>
      </c>
      <c r="N9" s="377">
        <f>IF(OR(ｸ.木くず!F24&gt;0,ｸ.木くず!F24&lt;0),ｸ.木くず!F24,IF(N$19&gt;0,"0",0))</f>
        <v>7</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t="str">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4279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91</v>
      </c>
      <c r="AA9" s="379">
        <f>IF(SUM(G9:Z9)&gt;0,SUM(G9:Z9),IF(AA$19&gt;0,"0",0))</f>
        <v>4412</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23</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12</v>
      </c>
      <c r="M14" s="383">
        <f>IF(OR(ｷ.紙くず!F29&gt;0,ｷ.紙くず!F29&lt;0),ｷ.紙くず!F29,IF(M$19&gt;0,"0",0))</f>
        <v>0</v>
      </c>
      <c r="N14" s="383">
        <f>IF(OR(ｸ.木くず!F29&gt;0,ｸ.木くず!F29&lt;0),ｸ.木くず!F29,IF(N$19&gt;0,"0",0))</f>
        <v>7</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t="str">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4279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91</v>
      </c>
      <c r="AA14" s="385">
        <f t="shared" si="0"/>
        <v>4412</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t="str">
        <f t="shared" si="0"/>
        <v>0</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20</v>
      </c>
      <c r="I19" s="389">
        <f t="shared" si="1"/>
        <v>0</v>
      </c>
      <c r="J19" s="389">
        <f t="shared" si="1"/>
        <v>0</v>
      </c>
      <c r="K19" s="389">
        <f t="shared" si="1"/>
        <v>0</v>
      </c>
      <c r="L19" s="389">
        <f t="shared" si="1"/>
        <v>20</v>
      </c>
      <c r="M19" s="389">
        <f t="shared" si="1"/>
        <v>0</v>
      </c>
      <c r="N19" s="389">
        <f t="shared" si="1"/>
        <v>10</v>
      </c>
      <c r="O19" s="389">
        <f t="shared" si="1"/>
        <v>0</v>
      </c>
      <c r="P19" s="389">
        <f t="shared" si="1"/>
        <v>0</v>
      </c>
      <c r="Q19" s="389">
        <f t="shared" si="1"/>
        <v>0</v>
      </c>
      <c r="R19" s="389">
        <f t="shared" si="1"/>
        <v>0</v>
      </c>
      <c r="S19" s="389">
        <f t="shared" si="1"/>
        <v>0</v>
      </c>
      <c r="T19" s="389">
        <f t="shared" si="1"/>
        <v>10</v>
      </c>
      <c r="U19" s="389">
        <f t="shared" si="1"/>
        <v>0</v>
      </c>
      <c r="V19" s="389">
        <f t="shared" si="1"/>
        <v>4000</v>
      </c>
      <c r="W19" s="389">
        <f t="shared" si="1"/>
        <v>0</v>
      </c>
      <c r="X19" s="389">
        <f t="shared" si="1"/>
        <v>0</v>
      </c>
      <c r="Y19" s="389">
        <f t="shared" si="1"/>
        <v>0</v>
      </c>
      <c r="Z19" s="390">
        <f t="shared" si="1"/>
        <v>90</v>
      </c>
      <c r="AA19" s="391">
        <f t="shared" ref="AA19:AA25" si="2">SUM(G19:Z19)</f>
        <v>4150</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20</v>
      </c>
      <c r="I37" s="424">
        <f t="shared" si="8"/>
        <v>0</v>
      </c>
      <c r="J37" s="424">
        <f t="shared" si="8"/>
        <v>0</v>
      </c>
      <c r="K37" s="424">
        <f t="shared" si="8"/>
        <v>0</v>
      </c>
      <c r="L37" s="424">
        <f t="shared" si="8"/>
        <v>20</v>
      </c>
      <c r="M37" s="424">
        <f t="shared" si="8"/>
        <v>0</v>
      </c>
      <c r="N37" s="424">
        <f t="shared" si="8"/>
        <v>10</v>
      </c>
      <c r="O37" s="424">
        <f t="shared" si="8"/>
        <v>0</v>
      </c>
      <c r="P37" s="424">
        <f t="shared" si="8"/>
        <v>0</v>
      </c>
      <c r="Q37" s="424">
        <f t="shared" si="8"/>
        <v>0</v>
      </c>
      <c r="R37" s="424">
        <f t="shared" si="8"/>
        <v>0</v>
      </c>
      <c r="S37" s="424">
        <f t="shared" si="8"/>
        <v>0</v>
      </c>
      <c r="T37" s="424">
        <f t="shared" si="8"/>
        <v>10</v>
      </c>
      <c r="U37" s="424">
        <f t="shared" si="8"/>
        <v>0</v>
      </c>
      <c r="V37" s="424">
        <f t="shared" si="8"/>
        <v>4000</v>
      </c>
      <c r="W37" s="424">
        <f t="shared" si="8"/>
        <v>0</v>
      </c>
      <c r="X37" s="424">
        <f t="shared" si="8"/>
        <v>0</v>
      </c>
      <c r="Y37" s="424">
        <f t="shared" si="8"/>
        <v>0</v>
      </c>
      <c r="Z37" s="425">
        <f t="shared" si="8"/>
        <v>90</v>
      </c>
      <c r="AA37" s="426">
        <f t="shared" si="4"/>
        <v>4150</v>
      </c>
    </row>
    <row r="38" spans="2:27" ht="24" customHeight="1" x14ac:dyDescent="0.15">
      <c r="B38" s="170"/>
      <c r="C38" s="776"/>
      <c r="D38" s="227"/>
      <c r="E38" s="225" t="s">
        <v>319</v>
      </c>
      <c r="F38" s="443"/>
      <c r="G38" s="415">
        <f t="shared" ref="G38:Z38" si="9">SUM(G39:G41)</f>
        <v>0</v>
      </c>
      <c r="H38" s="415">
        <f t="shared" si="9"/>
        <v>20</v>
      </c>
      <c r="I38" s="415">
        <f t="shared" si="9"/>
        <v>0</v>
      </c>
      <c r="J38" s="415">
        <f t="shared" si="9"/>
        <v>0</v>
      </c>
      <c r="K38" s="415">
        <f t="shared" si="9"/>
        <v>0</v>
      </c>
      <c r="L38" s="415">
        <f t="shared" si="9"/>
        <v>20</v>
      </c>
      <c r="M38" s="415">
        <f t="shared" si="9"/>
        <v>0</v>
      </c>
      <c r="N38" s="415">
        <f t="shared" si="9"/>
        <v>10</v>
      </c>
      <c r="O38" s="415">
        <f t="shared" si="9"/>
        <v>0</v>
      </c>
      <c r="P38" s="415">
        <f t="shared" si="9"/>
        <v>0</v>
      </c>
      <c r="Q38" s="415">
        <f t="shared" si="9"/>
        <v>0</v>
      </c>
      <c r="R38" s="415">
        <f t="shared" si="9"/>
        <v>0</v>
      </c>
      <c r="S38" s="415">
        <f t="shared" si="9"/>
        <v>0</v>
      </c>
      <c r="T38" s="415">
        <f t="shared" si="9"/>
        <v>10</v>
      </c>
      <c r="U38" s="415">
        <f t="shared" si="9"/>
        <v>0</v>
      </c>
      <c r="V38" s="415">
        <f t="shared" si="9"/>
        <v>4000</v>
      </c>
      <c r="W38" s="415">
        <f t="shared" si="9"/>
        <v>0</v>
      </c>
      <c r="X38" s="415">
        <f t="shared" si="9"/>
        <v>0</v>
      </c>
      <c r="Y38" s="415">
        <f t="shared" si="9"/>
        <v>0</v>
      </c>
      <c r="Z38" s="416">
        <f t="shared" si="9"/>
        <v>90</v>
      </c>
      <c r="AA38" s="417">
        <f t="shared" si="4"/>
        <v>4150</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776"/>
      <c r="D40" s="228"/>
      <c r="E40" s="223"/>
      <c r="F40" s="221" t="s">
        <v>318</v>
      </c>
      <c r="G40" s="418">
        <f>+ｱ.燃え殻!$Z$29</f>
        <v>0</v>
      </c>
      <c r="H40" s="418">
        <f>+ｲ.汚泥!$Z$29</f>
        <v>20</v>
      </c>
      <c r="I40" s="418">
        <f>+ｳ.廃油!$Z$29</f>
        <v>0</v>
      </c>
      <c r="J40" s="418">
        <f>+ｴ.廃酸!$Z$29</f>
        <v>0</v>
      </c>
      <c r="K40" s="418">
        <f>+ｵ.廃ｱﾙｶﾘ!$Z$29</f>
        <v>0</v>
      </c>
      <c r="L40" s="418">
        <f>+ｶ.廃ﾌﾟﾗ類!$Z$29</f>
        <v>20</v>
      </c>
      <c r="M40" s="418">
        <f>+ｷ.紙くず!$Z$29</f>
        <v>0</v>
      </c>
      <c r="N40" s="418">
        <f>+ｸ.木くず!$Z$29</f>
        <v>10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10</v>
      </c>
      <c r="U40" s="418">
        <f>+ｿ.鉱さい!$Z$29</f>
        <v>0</v>
      </c>
      <c r="V40" s="418">
        <f>+ﾀ.がれき類!$Z$29</f>
        <v>4000</v>
      </c>
      <c r="W40" s="418">
        <f>+ﾁ.動物のふん尿!$Z$29</f>
        <v>0</v>
      </c>
      <c r="X40" s="418">
        <f>+ﾂ.動物の死体!$Z$29</f>
        <v>0</v>
      </c>
      <c r="Y40" s="418">
        <f>+ﾃ.ばいじん!$Z$29</f>
        <v>0</v>
      </c>
      <c r="Z40" s="419">
        <f>+ﾄ.混合廃棄物その他!$Z$29</f>
        <v>90</v>
      </c>
      <c r="AA40" s="420">
        <f t="shared" si="4"/>
        <v>4150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20</v>
      </c>
      <c r="I43" s="427">
        <f>+ｳ.廃油!$AK$27</f>
        <v>0</v>
      </c>
      <c r="J43" s="427">
        <f>+ｴ.廃酸!$AK$27</f>
        <v>0</v>
      </c>
      <c r="K43" s="427">
        <f>+ｵ.廃ｱﾙｶﾘ!$AK$27</f>
        <v>0</v>
      </c>
      <c r="L43" s="427">
        <f>+ｶ.廃ﾌﾟﾗ類!$AK$27</f>
        <v>20</v>
      </c>
      <c r="M43" s="427">
        <f>+ｷ.紙くず!$AK$27</f>
        <v>0</v>
      </c>
      <c r="N43" s="427">
        <f>+ｸ.木くず!$AK$27</f>
        <v>10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10</v>
      </c>
      <c r="U43" s="427">
        <f>+ｿ.鉱さい!$AK$27</f>
        <v>0</v>
      </c>
      <c r="V43" s="427">
        <f>+ﾀ.がれき類!$AK$27</f>
        <v>4000</v>
      </c>
      <c r="W43" s="427">
        <f>+ﾁ.動物のふん尿!$AK$27</f>
        <v>0</v>
      </c>
      <c r="X43" s="427">
        <f>+ﾂ.動物の死体!$AK$27</f>
        <v>0</v>
      </c>
      <c r="Y43" s="427">
        <f>+ﾃ.ばいじん!$AK$27</f>
        <v>0</v>
      </c>
      <c r="Z43" s="428">
        <f>+ﾄ.混合廃棄物その他!$AK$27</f>
        <v>90</v>
      </c>
      <c r="AA43" s="429">
        <f t="shared" si="4"/>
        <v>4150</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43</v>
      </c>
      <c r="I55" s="480">
        <f t="shared" si="10"/>
        <v>0</v>
      </c>
      <c r="J55" s="480">
        <f t="shared" si="10"/>
        <v>0</v>
      </c>
      <c r="K55" s="480">
        <f t="shared" si="10"/>
        <v>0</v>
      </c>
      <c r="L55" s="480">
        <f t="shared" si="10"/>
        <v>32</v>
      </c>
      <c r="M55" s="480">
        <f t="shared" si="10"/>
        <v>0</v>
      </c>
      <c r="N55" s="480">
        <f t="shared" si="10"/>
        <v>17</v>
      </c>
      <c r="O55" s="480">
        <f t="shared" si="10"/>
        <v>0</v>
      </c>
      <c r="P55" s="480">
        <f t="shared" si="10"/>
        <v>0</v>
      </c>
      <c r="Q55" s="480">
        <f t="shared" si="10"/>
        <v>0</v>
      </c>
      <c r="R55" s="480">
        <f t="shared" si="10"/>
        <v>0</v>
      </c>
      <c r="S55" s="480">
        <f t="shared" si="10"/>
        <v>0</v>
      </c>
      <c r="T55" s="480">
        <f t="shared" si="10"/>
        <v>10</v>
      </c>
      <c r="U55" s="480">
        <f t="shared" si="10"/>
        <v>0</v>
      </c>
      <c r="V55" s="480">
        <f t="shared" si="10"/>
        <v>8279</v>
      </c>
      <c r="W55" s="480">
        <f t="shared" si="10"/>
        <v>0</v>
      </c>
      <c r="X55" s="480">
        <f t="shared" si="10"/>
        <v>0</v>
      </c>
      <c r="Y55" s="480">
        <f t="shared" si="10"/>
        <v>0</v>
      </c>
      <c r="Z55" s="480">
        <f t="shared" si="10"/>
        <v>181</v>
      </c>
      <c r="AA55" s="481">
        <f>+AA9+AA19+AA20</f>
        <v>8562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6月25日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横浜市西区岡野1-15-6</v>
      </c>
      <c r="M16" s="851"/>
      <c r="N16" s="851"/>
      <c r="O16" s="851"/>
      <c r="P16" s="851"/>
      <c r="Q16" s="851"/>
      <c r="R16" s="851"/>
      <c r="S16" s="851"/>
      <c r="T16" s="851"/>
      <c r="U16" s="282"/>
    </row>
    <row r="17" spans="1:21" ht="26.25" customHeight="1" x14ac:dyDescent="0.15">
      <c r="C17" s="86"/>
      <c r="I17" s="25"/>
      <c r="J17" s="25" t="s">
        <v>7</v>
      </c>
      <c r="K17" s="25"/>
      <c r="L17" s="851" t="str">
        <f>+表紙!L41</f>
        <v>岩野建設株式会社 代表取締役 岩野 俊一郎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045-311-3033</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岩野建設株式会社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2640</v>
      </c>
      <c r="Q25" s="823"/>
      <c r="R25" s="823"/>
      <c r="S25" s="823"/>
      <c r="T25" s="823"/>
      <c r="U25" s="824"/>
    </row>
    <row r="26" spans="1:21" ht="26.25" customHeight="1" x14ac:dyDescent="0.15">
      <c r="C26" s="570" t="s">
        <v>11</v>
      </c>
      <c r="D26" s="571"/>
      <c r="E26" s="572"/>
      <c r="F26" s="838" t="str">
        <f>+表紙!F50</f>
        <v>横浜市西区岡野1-15-6</v>
      </c>
      <c r="G26" s="839"/>
      <c r="H26" s="839"/>
      <c r="I26" s="839"/>
      <c r="J26" s="839"/>
      <c r="K26" s="839"/>
      <c r="L26" s="839"/>
      <c r="M26" s="839"/>
      <c r="N26" s="341" t="s">
        <v>172</v>
      </c>
      <c r="O26"/>
      <c r="P26"/>
      <c r="Q26" s="833" t="str">
        <f>IF(+表紙!Q50="","",+表紙!Q50)</f>
        <v>045-311-3033</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838</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19</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5</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4412</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がれき類の分別（アスファルト廃材・コンクリート廃材・タイル廃材）、　木くず・鉄くずの分別</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4150</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工事受注数及び、工事内容等により産業廃棄物の品目・搬出量が毎年変化しているので　　　　　　　　　　　　　　　　　　　　　　　　具体的な取組としては、工事受注毎に検討するのが現状である。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がれき類の分別（アスファルト廃材・コンクリート廃材・タイル廃材）、　木くず・鉄くずの分別</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工事受注数及び、工事内容等により産業廃棄物の品目・搬出量が毎年変化しているので　　　　　　　　　　　　　　　　　　　　　　　　具体的な取組としては、工事受注毎に検討するのが現状である。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4412</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t="str">
        <f>+表紙!K210</f>
        <v>0</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4150</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2024-06-26T05:50:42Z</dcterms:created>
  <dcterms:modified xsi:type="dcterms:W3CDTF">2024-09-05T05:42:21Z</dcterms:modified>
</cp:coreProperties>
</file>