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0730" windowHeight="1116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O17"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<sst xmlns="http://schemas.openxmlformats.org/spreadsheetml/2006/main" count="3171" uniqueCount="458">
  <si>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</si>
  <si>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</si>
  <si>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</si>
  <si>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</si>
  <si>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</si>
  <si>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</si>
  <si>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</si>
  <si>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</si>
  <si>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</si>
  <si>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</si>
  <si>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</si>
  <si>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</si>
  <si>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</si>
  <si>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</si>
  <si>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</si>
  <si>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</si>
  <si>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</si>
  <si>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</si>
  <si>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</si>
  <si>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</si>
  <si>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</si>
  <si>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</si>
  <si>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</si>
  <si>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</si>
  <si>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</si>
  <si>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</si>
  <si>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</si>
  <si>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</si>
  <si>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</si>
  <si>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</si>
  <si>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</si>
  <si>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</si>
  <si>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</si>
  <si>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</si>
  <si>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</si>
  <si>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</si>
  <si>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</si>
  <si>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</si>
  <si>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</si>
  <si>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</si>
  <si>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</si>
  <si>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</si>
  <si>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</si>
  <si>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</si>
  <si>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</si>
  <si>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</si>
  <si>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</si>
  <si>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</si>
  <si>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</si>
  <si>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</si>
  <si>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</si>
  <si>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</si>
  <si>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</si>
  <si>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</si>
  <si>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</si>
  <si>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</si>
  <si>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</si>
  <si>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</si>
  <si>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</si>
  <si>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</si>
  <si>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</si>
  <si>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</si>
  <si>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</si>
  <si>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</si>
  <si>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</si>
  <si>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</si>
  <si>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</si>
  <si>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</si>
  <si>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</si>
  <si>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</si>
  <si>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</si>
  <si>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</si>
  <si>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</si>
  <si>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</si>
  <si>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</si>
  <si>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</si>
  <si>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</si>
  <si>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</si>
  <si>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</si>
  <si>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</si>
  <si>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</si>
  <si>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</si>
  <si>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</si>
  <si>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</si>
  <si>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</si>
  <si>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</si>
  <si>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</si>
  <si>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</si>
  <si>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</si>
  <si>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</si>
  <si>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</si>
  <si>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</si>
  <si>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</si>
  <si>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</si>
  <si>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</si>
  <si>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</si>
  <si>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</si>
  <si>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</si>
  <si>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</si>
  <si>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</si>
  <si>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</si>
  <si>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</si>
  <si>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</si>
  <si>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</si>
  <si>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</si>
  <si>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</si>
  <si>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</si>
  <si>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</si>
  <si>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</si>
  <si>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</si>
  <si>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</si>
  <si>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</si>
  <si>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</si>
  <si>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</si>
  <si>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</si>
  <si>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</si>
  <si>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</si>
  <si>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</si>
  <si>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</si>
  <si>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</si>
  <si>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</si>
  <si>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</si>
  <si>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</si>
  <si>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</si>
  <si>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</si>
  <si>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</si>
  <si>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</si>
  <si>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</si>
  <si>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</si>
  <si>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</si>
  <si>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</si>
  <si>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</si>
  <si>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</si>
  <si>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</si>
  <si>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</si>
  <si>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</si>
  <si>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</si>
  <si>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</si>
  <si>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</si>
  <si>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</si>
  <si>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</si>
  <si>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</si>
  <si>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</si>
  <si>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</si>
  <si>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</si>
  <si>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</si>
  <si>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</si>
  <si>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</si>
  <si>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</si>
  <si>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</si>
  <si>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</si>
  <si>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</si>
  <si>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</si>
  <si>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</si>
  <si>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</si>
  <si>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</si>
  <si>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</si>
  <si>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</si>
  <si>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</si>
  <si>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</si>
  <si>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</si>
  <si>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</si>
  <si>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</si>
  <si>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</si>
  <si>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</si>
  <si>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</si>
  <si>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</si>
  <si>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</si>
  <si>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</si>
  <si>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</si>
  <si>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</si>
  <si>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</si>
  <si>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</si>
  <si>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</si>
  <si>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</si>
  <si>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</si>
  <si>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</si>
  <si>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</si>
  <si>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</si>
  <si>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</si>
  <si>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</si>
  <si>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</si>
  <si>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</si>
  <si>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</si>
  <si>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</si>
  <si>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</si>
  <si>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</si>
  <si>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</si>
  <si>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</si>
  <si>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</si>
  <si>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</si>
  <si>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</si>
  <si>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</si>
  <si>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</si>
  <si>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</si>
  <si>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</si>
  <si>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</si>
  <si>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</si>
  <si>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</si>
  <si>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</si>
  <si>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</si>
  <si>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</si>
  <si>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</si>
  <si>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</si>
  <si>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</si>
  <si>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</si>
  <si>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</si>
  <si>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</si>
  <si>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</si>
  <si>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</si>
  <si>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</si>
  <si>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</si>
  <si>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</si>
  <si>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</si>
  <si>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</si>
  <si>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</si>
  <si>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</si>
  <si>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</si>
  <si>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</si>
  <si>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</si>
  <si>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</si>
  <si>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</si>
  <si>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</si>
  <si>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</si>
  <si>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</si>
  <si>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</si>
  <si>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</si>
  <si>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</si>
  <si>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</si>
  <si>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</si>
  <si>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</si>
  <si>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</si>
  <si>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</si>
  <si>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</si>
  <si>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</si>
  <si>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</si>
  <si>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</si>
  <si>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</si>
  <si>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</si>
  <si>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</si>
  <si>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</si>
  <si>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</si>
  <si>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</si>
  <si>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</si>
  <si>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</si>
  <si>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</si>
  <si>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</si>
  <si>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</si>
  <si>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</si>
  <si>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</si>
  <si>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</si>
  <si>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</si>
  <si>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</si>
  <si>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</si>
  <si>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</si>
  <si>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</si>
  <si>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</si>
  <si>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</si>
  <si>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</si>
  <si>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</si>
  <si>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</si>
  <si>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</si>
  <si>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</si>
  <si>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</si>
  <si>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</si>
  <si>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</si>
  <si>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</si>
  <si>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</si>
  <si>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</si>
  <si>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</si>
  <si>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</si>
  <si>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</si>
  <si>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</si>
  <si>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</si>
  <si>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</si>
  <si>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</si>
  <si>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</si>
  <si>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</si>
  <si>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</si>
  <si>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</si>
  <si>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</si>
  <si>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</si>
  <si>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</si>
  <si>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</si>
  <si>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</si>
  <si>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</si>
  <si>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</si>
  <si>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</si>
  <si>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</si>
  <si>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</si>
  <si>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</si>
  <si>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</si>
  <si>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</si>
  <si>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</si>
  <si>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</si>
  <si>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</si>
  <si>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</si>
  <si>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</si>
  <si>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</si>
  <si>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</si>
  <si>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</si>
  <si>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</si>
  <si>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</si>
  <si>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</si>
  <si>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</si>
  <si>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</si>
  <si>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</si>
  <si>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</si>
  <si>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</si>
  <si>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</si>
  <si>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</si>
  <si>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</si>
  <si>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</si>
  <si>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</si>
  <si>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</si>
  <si>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</si>
  <si>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</si>
  <si>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</si>
  <si>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</si>
  <si>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</si>
  <si>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</si>
  <si>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</si>
  <si>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</si>
  <si>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</si>
  <si>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</si>
  <si>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</si>
  <si>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</si>
  <si>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</si>
  <si>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</si>
  <si>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</si>
  <si>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</si>
  <si>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</si>
  <si>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</si>
  <si>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</si>
  <si>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</si>
  <si>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</si>
  <si>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</si>
  <si>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</si>
  <si>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</si>
  <si>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</si>
  <si>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</si>
  <si>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</si>
  <si>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</si>
  <si>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</si>
  <si>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</si>
  <si>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</si>
  <si>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</si>
  <si>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</si>
  <si>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</si>
  <si>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</si>
  <si>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</si>
  <si>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</si>
  <si>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</si>
  <si>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</si>
  <si>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</si>
  <si>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</si>
  <si>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</si>
  <si>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</si>
  <si>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</si>
  <si>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</si>
  <si>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</si>
  <si>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</si>
  <si>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</si>
  <si>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</si>
  <si>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</si>
  <si>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</si>
  <si>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</si>
  <si>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</si>
  <si>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</si>
  <si>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</si>
  <si>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</si>
  <si>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</si>
  <si>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</si>
  <si>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</si>
  <si>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</si>
  <si>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</si>
  <si>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</si>
  <si>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</si>
  <si>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</si>
  <si>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</si>
  <si>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</si>
  <si>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</si>
  <si>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</si>
  <si>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</si>
  <si>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</si>
  <si>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</si>
  <si>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</si>
  <si>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</si>
  <si>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</si>
  <si>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</si>
  <si>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</si>
  <si>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</si>
  <si>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</si>
  <si>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</si>
  <si>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</si>
  <si>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</si>
  <si>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</si>
  <si>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</si>
  <si>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</si>
  <si>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</si>
  <si>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</si>
  <si>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</si>
  <si>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</si>
  <si>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</si>
  <si>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</si>
  <si>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</si>
  <si>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</si>
  <si>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</si>
  <si>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</si>
  <si>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</si>
  <si>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</si>
  <si>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</si>
  <si>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</si>
  <si>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</si>
  <si>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</si>
  <si>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</si>
  <si>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</si>
  <si>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</si>
  <si>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</si>
  <si>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</si>
  <si>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</si>
  <si>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</si>
  <si>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</si>
  <si>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</si>
  <si>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</si>
  <si>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</si>
  <si>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</si>
  <si>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</si>
  <si>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</si>
  <si>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</si>
  <si>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</si>
  <si>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</si>
  <si>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</si>
  <si>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</si>
  <si>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</si>
  <si>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</si>
  <si>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</si>
  <si>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</si>
  <si>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</si>
  <si>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</si>
  <si>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</si>
  <si>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</si>
  <si>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</si>
  <si>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</si>
  <si>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</si>
  <si>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  年6   月 30  日</t>
    <phoneticPr fontId="3"/>
  </si>
  <si>
    <t>横浜市港北区鳥山町657-3</t>
  </si>
  <si>
    <t>三晃商事㈱代表取締役　佐々木富見夫</t>
  </si>
  <si>
    <t>三晃商事株式会社</t>
  </si>
  <si>
    <t>045-474-1175</t>
  </si>
  <si>
    <t>横浜市長</t>
  </si>
  <si>
    <t>042-474-1175</t>
  </si>
  <si>
    <t>解体工事現場で発生する廃棄物を分別し、収集運搬委託する。運搬された廃棄物はこちらも委託された中間処分業者、もしくは最終処分業者で破砕・圧縮、あるいは埋め立てなどをして処分する。再生利用可能な「がれき類」「ガラス・コンクリート・陶磁器くず」「金属くず」「繊維くず」は破砕のうえ再資源化、「廃プラスチック類」は破砕・圧縮のうえ再資源化、再資源できないものは、中間処理なしの混合廃棄物として埋め立て処理。通常、木造一戸建ての解体、もしくは小規模マンションの解体業務なので、燃え殻、汚泥、廃油、廃酸、その他、この計画書に記載していない廃棄物は、弊社では排出しておりません。</t>
    <rPh sb="88" eb="94">
      <t>サイセイリヨウカノウ</t>
    </rPh>
    <rPh sb="120" eb="122">
      <t>キンゾク</t>
    </rPh>
    <rPh sb="126" eb="128">
      <t>センイ</t>
    </rPh>
    <rPh sb="166" eb="169">
      <t>サイシゲン</t>
    </rPh>
    <rPh sb="177" eb="181">
      <t>チュウカンショリ</t>
    </rPh>
    <rPh sb="184" eb="189">
      <t>コンゴウハイキブツ</t>
    </rPh>
    <rPh sb="192" eb="193">
      <t>ウ</t>
    </rPh>
    <rPh sb="194" eb="195">
      <t>タ</t>
    </rPh>
    <rPh sb="196" eb="198">
      <t>ショリ</t>
    </rPh>
    <rPh sb="199" eb="201">
      <t>ツウジョウ</t>
    </rPh>
    <rPh sb="202" eb="204">
      <t>モクゾウ</t>
    </rPh>
    <rPh sb="204" eb="207">
      <t>イッコダ</t>
    </rPh>
    <rPh sb="209" eb="211">
      <t>カイタイ</t>
    </rPh>
    <rPh sb="216" eb="219">
      <t>ショウキボ</t>
    </rPh>
    <rPh sb="225" eb="227">
      <t>カイタイ</t>
    </rPh>
    <rPh sb="227" eb="229">
      <t>ギョウム</t>
    </rPh>
    <rPh sb="233" eb="234">
      <t>モ</t>
    </rPh>
    <rPh sb="235" eb="236">
      <t>ガラ</t>
    </rPh>
    <rPh sb="237" eb="239">
      <t>オデイ</t>
    </rPh>
    <rPh sb="240" eb="242">
      <t>ハイユ</t>
    </rPh>
    <rPh sb="243" eb="245">
      <t>ハイサン</t>
    </rPh>
    <rPh sb="248" eb="249">
      <t>タ</t>
    </rPh>
    <rPh sb="252" eb="255">
      <t>ケイカクショ</t>
    </rPh>
    <rPh sb="256" eb="258">
      <t>キサイ</t>
    </rPh>
    <rPh sb="263" eb="266">
      <t>ハイキブツ</t>
    </rPh>
    <rPh sb="268" eb="270">
      <t>ヘイシャ</t>
    </rPh>
    <rPh sb="272" eb="274">
      <t>ハイシュツ</t>
    </rPh>
    <phoneticPr fontId="3"/>
  </si>
  <si>
    <t>産廃管理責任者と工事担当者が連携しまたそれを工事部長が統括しながら収集運搬業者・処分業者に処理委託する。</t>
    <phoneticPr fontId="3"/>
  </si>
  <si>
    <t>解体工事における排出物は対象建物の規模に左右される。建物の全てを解体・撤去する廃棄物の抑制は、非常に困難である。がれき・木くずなど再生利用な廃材については現場内で仕分けを行い再生利用業者へ搬出するようにしている。</t>
    <phoneticPr fontId="3"/>
  </si>
  <si>
    <t>解体工事については受注量との関係が大きく単純に排出量の抑制は難しいが廃棄物の再生利用に努める。</t>
    <phoneticPr fontId="3"/>
  </si>
  <si>
    <t>がれき類(コンクリート塊)、木くずは分別し、その他の品目についても分別をできる限り行い、混合廃棄物の再生利用に努める。</t>
    <phoneticPr fontId="3"/>
  </si>
  <si>
    <t>同上</t>
    <rPh sb="0" eb="2">
      <t>ドウジョウ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</si>
</sst>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7424" y="2002318"/>
          <a:ext cx="391450" cy="578032"/>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8280" y="1993174"/>
          <a:ext cx="393845" cy="579556"/>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8280" y="2002318"/>
          <a:ext cx="393845" cy="578032"/>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8280" y="1984030"/>
          <a:ext cx="393845" cy="579556"/>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8280" y="2019082"/>
          <a:ext cx="393845" cy="570412"/>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8280" y="2009938"/>
          <a:ext cx="393845" cy="579556"/>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8280" y="1993174"/>
          <a:ext cx="393845" cy="579556"/>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8280" y="1993174"/>
          <a:ext cx="393845" cy="579556"/>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8280" y="2009938"/>
          <a:ext cx="393845" cy="579556"/>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8280" y="1993174"/>
          <a:ext cx="393845" cy="579556"/>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8280" y="2002318"/>
          <a:ext cx="393845" cy="578032"/>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8280" y="1993174"/>
          <a:ext cx="393845" cy="579556"/>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8280" y="1984030"/>
          <a:ext cx="393845" cy="570412"/>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8280" y="2002318"/>
          <a:ext cx="393845" cy="578032"/>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8280" y="2002318"/>
          <a:ext cx="393845" cy="578032"/>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8280" y="2009938"/>
          <a:ext cx="393845" cy="579556"/>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8280" y="2002318"/>
          <a:ext cx="393845" cy="578032"/>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8280" y="1993174"/>
          <a:ext cx="393845" cy="579556"/>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34" zoomScaleNormal="115" zoomScaleSheetLayoutView="100" workbookViewId="0">
      <selection activeCell="C242" sqref="C242:U242"/>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450</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449</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2745</v>
      </c>
      <c r="Q49" s="567"/>
      <c r="R49" s="567"/>
      <c r="S49" s="567"/>
      <c r="T49" s="567"/>
      <c r="U49" s="568"/>
    </row>
    <row r="50" spans="3:23" ht="26.25" customHeight="1" x14ac:dyDescent="0.15">
      <c r="C50" s="538" t="s">
        <v>11</v>
      </c>
      <c r="D50" s="539"/>
      <c r="E50" s="540"/>
      <c r="F50" s="549" t="s">
        <v>446</v>
      </c>
      <c r="G50" s="550"/>
      <c r="H50" s="550"/>
      <c r="I50" s="550"/>
      <c r="J50" s="550"/>
      <c r="K50" s="550"/>
      <c r="L50" s="550"/>
      <c r="M50" s="550"/>
      <c r="N50" s="341" t="s">
        <v>172</v>
      </c>
      <c r="O50" s="449"/>
      <c r="P50" s="450"/>
      <c r="Q50" s="553" t="s">
        <v>451</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119</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15</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6</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8074</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454</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6</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8195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455</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456</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457</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8074</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7835.4</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8195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7955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8" zoomScaleNormal="100"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三晃商事株式会社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1"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70.2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80</v>
      </c>
      <c r="P27" s="718"/>
      <c r="Q27" s="718"/>
      <c r="R27" s="718"/>
      <c r="S27" s="49" t="s">
        <v>38</v>
      </c>
      <c r="T27" s="70"/>
      <c r="U27" s="70"/>
      <c r="X27" s="68" t="s">
        <v>39</v>
      </c>
      <c r="Y27" s="71"/>
      <c r="AG27" s="58"/>
      <c r="AH27" s="58"/>
      <c r="AI27" s="58"/>
      <c r="AJ27" s="58"/>
      <c r="AK27" s="668">
        <f>+AG18+O27</f>
        <v>80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70.2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80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70.2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1"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1500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1454.5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1500</v>
      </c>
      <c r="P27" s="718"/>
      <c r="Q27" s="718"/>
      <c r="R27" s="718"/>
      <c r="S27" s="49" t="s">
        <v>38</v>
      </c>
      <c r="T27" s="70"/>
      <c r="U27" s="70"/>
      <c r="X27" s="68" t="s">
        <v>39</v>
      </c>
      <c r="Y27" s="71"/>
      <c r="AG27" s="58"/>
      <c r="AH27" s="58"/>
      <c r="AI27" s="58"/>
      <c r="AJ27" s="58"/>
      <c r="AK27" s="668">
        <f>+AG18+O27</f>
        <v>1500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1454.5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1500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1454.5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9"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13.9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v>
      </c>
      <c r="P27" s="718"/>
      <c r="Q27" s="718"/>
      <c r="R27" s="718"/>
      <c r="S27" s="49" t="s">
        <v>38</v>
      </c>
      <c r="T27" s="70"/>
      <c r="U27" s="70"/>
      <c r="X27" s="68" t="s">
        <v>39</v>
      </c>
      <c r="Y27" s="71"/>
      <c r="AG27" s="58"/>
      <c r="AH27" s="58"/>
      <c r="AI27" s="58"/>
      <c r="AJ27" s="58"/>
      <c r="AK27" s="668">
        <f>+AG18+O27</f>
        <v>15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13.9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13.9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8"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360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359.6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360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360</v>
      </c>
      <c r="P27" s="718"/>
      <c r="Q27" s="718"/>
      <c r="R27" s="718"/>
      <c r="S27" s="49" t="s">
        <v>38</v>
      </c>
      <c r="T27" s="70"/>
      <c r="U27" s="70"/>
      <c r="X27" s="68" t="s">
        <v>39</v>
      </c>
      <c r="Y27" s="71"/>
      <c r="AG27" s="58"/>
      <c r="AH27" s="58"/>
      <c r="AI27" s="58"/>
      <c r="AJ27" s="58"/>
      <c r="AK27" s="668">
        <f>+AG18+O27</f>
        <v>360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360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359.6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360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359.6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1"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6000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5937.2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6000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6000</v>
      </c>
      <c r="P27" s="718"/>
      <c r="Q27" s="718"/>
      <c r="R27" s="718"/>
      <c r="S27" s="49" t="s">
        <v>38</v>
      </c>
      <c r="T27" s="70"/>
      <c r="U27" s="70"/>
      <c r="X27" s="68" t="s">
        <v>39</v>
      </c>
      <c r="Y27" s="71"/>
      <c r="AG27" s="58"/>
      <c r="AH27" s="58"/>
      <c r="AI27" s="58"/>
      <c r="AJ27" s="58"/>
      <c r="AK27" s="668">
        <f>+AG18+O27</f>
        <v>6000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6000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5937.2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6000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5937.2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6" workbookViewId="0">
      <selection activeCell="C242" sqref="C242:U24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三晃商事株式会社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240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238.6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240</v>
      </c>
      <c r="P27" s="718"/>
      <c r="Q27" s="718"/>
      <c r="R27" s="718"/>
      <c r="S27" s="49" t="s">
        <v>38</v>
      </c>
      <c r="T27" s="70"/>
      <c r="U27" s="70"/>
      <c r="X27" s="68" t="s">
        <v>39</v>
      </c>
      <c r="Y27" s="71"/>
      <c r="AG27" s="58"/>
      <c r="AH27" s="58"/>
      <c r="AI27" s="58"/>
      <c r="AJ27" s="58"/>
      <c r="AK27" s="668">
        <f>+AG18+O27</f>
        <v>240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238.6</v>
      </c>
      <c r="G29" s="674"/>
      <c r="H29" s="214" t="s">
        <v>198</v>
      </c>
      <c r="L29" s="682"/>
      <c r="O29" s="61"/>
      <c r="P29" s="148"/>
      <c r="Q29" s="56" t="s">
        <v>183</v>
      </c>
      <c r="R29" s="679" t="s">
        <v>33</v>
      </c>
      <c r="S29" s="721"/>
      <c r="T29" s="721"/>
      <c r="U29" s="722"/>
      <c r="V29" s="53"/>
      <c r="W29" s="72"/>
      <c r="X29" s="726" t="s">
        <v>315</v>
      </c>
      <c r="Y29" s="727"/>
      <c r="Z29" s="670">
        <v>240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240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7" zoomScale="80" zoomScaleNormal="80" workbookViewId="0">
      <selection activeCell="C242" sqref="C242:U242"/>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三晃商事株式会社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70.2</v>
      </c>
      <c r="M9" s="377">
        <f>IF(OR(ｷ.紙くず!F24&gt;0,ｷ.紙くず!F24&lt;0),ｷ.紙くず!F24,IF(M$19&gt;0,"0",0))</f>
        <v>0</v>
      </c>
      <c r="N9" s="377">
        <f>IF(OR(ｸ.木くず!F24&gt;0,ｸ.木くず!F24&lt;0),ｸ.木くず!F24,IF(N$19&gt;0,"0",0))</f>
        <v>1454.5</v>
      </c>
      <c r="O9" s="377">
        <f>IF(OR(ｹ.繊維くず!F24&gt;0,ｹ.繊維くず!F24&lt;0),ｹ.繊維くず!F24,IF(O$19&gt;0,"0",0))</f>
        <v>13.9</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359.6</v>
      </c>
      <c r="U9" s="377">
        <f>IF(OR(ｿ.鉱さい!F24&gt;0,ｿ.鉱さい!F24&lt;0),ｿ.鉱さい!F24,IF(U$19&gt;0,"0",0))</f>
        <v>0</v>
      </c>
      <c r="V9" s="377">
        <f>IF(OR(ﾀ.がれき類!F24&gt;0,ﾀ.がれき類!F24&lt;0),ﾀ.がれき類!F24,IF(V$19&gt;0,"0",0))</f>
        <v>5937.2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238.6</v>
      </c>
      <c r="AA9" s="379">
        <f>IF(SUM(G9:Z9)&gt;0,SUM(G9:Z9),IF(AA$19&gt;0,"0",0))</f>
        <v>8074</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70.2</v>
      </c>
      <c r="M14" s="383">
        <f>IF(OR(ｷ.紙くず!F29&gt;0,ｷ.紙くず!F29&lt;0),ｷ.紙くず!F29,IF(M$19&gt;0,"0",0))</f>
        <v>0</v>
      </c>
      <c r="N14" s="383">
        <f>IF(OR(ｸ.木くず!F29&gt;0,ｸ.木くず!F29&lt;0),ｸ.木くず!F29,IF(N$19&gt;0,"0",0))</f>
        <v>1454.5</v>
      </c>
      <c r="O14" s="383">
        <f>IF(OR(ｹ.繊維くず!F29&gt;0,ｹ.繊維くず!F29&lt;0),ｹ.繊維くず!F29,IF(O$19&gt;0,"0",0))</f>
        <v>13.9</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359.6</v>
      </c>
      <c r="U14" s="383">
        <f>IF(OR(ｿ.鉱さい!F29&gt;0,ｿ.鉱さい!F29&lt;0),ｿ.鉱さい!F29,IF(U$19&gt;0,"0",0))</f>
        <v>0</v>
      </c>
      <c r="V14" s="383">
        <f>IF(OR(ﾀ.がれき類!F29&gt;0,ﾀ.がれき類!F29&lt;0),ﾀ.がれき類!F29,IF(V$19&gt;0,"0",0))</f>
        <v>5937.2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238.6</v>
      </c>
      <c r="AA14" s="385">
        <f t="shared" si="0"/>
        <v>8074</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70.2</v>
      </c>
      <c r="M16" s="383">
        <f>IF(OR(ｷ.紙くず!F31&gt;0,ｷ.紙くず!F31&lt;0),ｷ.紙くず!F31,IF(M$19&gt;0,"0",0))</f>
        <v>0</v>
      </c>
      <c r="N16" s="383">
        <f>IF(OR(ｸ.木くず!F31&gt;0,ｸ.木くず!F31&lt;0),ｸ.木くず!F31,IF(N$19&gt;0,"0",0))</f>
        <v>1454.5</v>
      </c>
      <c r="O16" s="383">
        <f>IF(OR(ｹ.繊維くず!F31&gt;0,ｹ.繊維くず!F31&lt;0),ｹ.繊維くず!F31,IF(O$19&gt;0,"0",0))</f>
        <v>13.9</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359.6</v>
      </c>
      <c r="U16" s="383">
        <f>IF(OR(ｿ.鉱さい!F31&gt;0,ｿ.鉱さい!F31&lt;0),ｿ.鉱さい!F31,IF(U$19&gt;0,"0",0))</f>
        <v>0</v>
      </c>
      <c r="V16" s="383">
        <f>IF(OR(ﾀ.がれき類!F31&gt;0,ﾀ.がれき類!F31&lt;0),ﾀ.がれき類!F31,IF(V$19&gt;0,"0",0))</f>
        <v>5937.2</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7835.4</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80</v>
      </c>
      <c r="M19" s="389">
        <f t="shared" si="1"/>
        <v>0</v>
      </c>
      <c r="N19" s="389">
        <f t="shared" si="1"/>
        <v>1500</v>
      </c>
      <c r="O19" s="389">
        <f t="shared" si="1"/>
        <v>15</v>
      </c>
      <c r="P19" s="389">
        <f t="shared" si="1"/>
        <v>0</v>
      </c>
      <c r="Q19" s="389">
        <f t="shared" si="1"/>
        <v>0</v>
      </c>
      <c r="R19" s="389">
        <f t="shared" si="1"/>
        <v>0</v>
      </c>
      <c r="S19" s="389">
        <f t="shared" si="1"/>
        <v>0</v>
      </c>
      <c r="T19" s="389">
        <f t="shared" si="1"/>
        <v>360</v>
      </c>
      <c r="U19" s="389">
        <f t="shared" si="1"/>
        <v>0</v>
      </c>
      <c r="V19" s="389">
        <f t="shared" si="1"/>
        <v>6000</v>
      </c>
      <c r="W19" s="389">
        <f t="shared" si="1"/>
        <v>0</v>
      </c>
      <c r="X19" s="389">
        <f t="shared" si="1"/>
        <v>0</v>
      </c>
      <c r="Y19" s="389">
        <f t="shared" si="1"/>
        <v>0</v>
      </c>
      <c r="Z19" s="390">
        <f t="shared" si="1"/>
        <v>240</v>
      </c>
      <c r="AA19" s="391">
        <f t="shared" ref="AA19:AA25" si="2">SUM(G19:Z19)</f>
        <v>8195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80</v>
      </c>
      <c r="M37" s="424">
        <f t="shared" si="8"/>
        <v>0</v>
      </c>
      <c r="N37" s="424">
        <f t="shared" si="8"/>
        <v>1500</v>
      </c>
      <c r="O37" s="424">
        <f t="shared" si="8"/>
        <v>15</v>
      </c>
      <c r="P37" s="424">
        <f t="shared" si="8"/>
        <v>0</v>
      </c>
      <c r="Q37" s="424">
        <f t="shared" si="8"/>
        <v>0</v>
      </c>
      <c r="R37" s="424">
        <f t="shared" si="8"/>
        <v>0</v>
      </c>
      <c r="S37" s="424">
        <f t="shared" si="8"/>
        <v>0</v>
      </c>
      <c r="T37" s="424">
        <f t="shared" si="8"/>
        <v>360</v>
      </c>
      <c r="U37" s="424">
        <f t="shared" si="8"/>
        <v>0</v>
      </c>
      <c r="V37" s="424">
        <f t="shared" si="8"/>
        <v>6000</v>
      </c>
      <c r="W37" s="424">
        <f t="shared" si="8"/>
        <v>0</v>
      </c>
      <c r="X37" s="424">
        <f t="shared" si="8"/>
        <v>0</v>
      </c>
      <c r="Y37" s="424">
        <f t="shared" si="8"/>
        <v>0</v>
      </c>
      <c r="Z37" s="425">
        <f t="shared" si="8"/>
        <v>240</v>
      </c>
      <c r="AA37" s="426">
        <f t="shared" si="4"/>
        <v>8195</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80</v>
      </c>
      <c r="M38" s="415">
        <f t="shared" si="9"/>
        <v>0</v>
      </c>
      <c r="N38" s="415">
        <f t="shared" si="9"/>
        <v>1500</v>
      </c>
      <c r="O38" s="415">
        <f t="shared" si="9"/>
        <v>15</v>
      </c>
      <c r="P38" s="415">
        <f t="shared" si="9"/>
        <v>0</v>
      </c>
      <c r="Q38" s="415">
        <f t="shared" si="9"/>
        <v>0</v>
      </c>
      <c r="R38" s="415">
        <f t="shared" si="9"/>
        <v>0</v>
      </c>
      <c r="S38" s="415">
        <f t="shared" si="9"/>
        <v>0</v>
      </c>
      <c r="T38" s="415">
        <f t="shared" si="9"/>
        <v>360</v>
      </c>
      <c r="U38" s="415">
        <f t="shared" si="9"/>
        <v>0</v>
      </c>
      <c r="V38" s="415">
        <f t="shared" si="9"/>
        <v>6000</v>
      </c>
      <c r="W38" s="415">
        <f t="shared" si="9"/>
        <v>0</v>
      </c>
      <c r="X38" s="415">
        <f t="shared" si="9"/>
        <v>0</v>
      </c>
      <c r="Y38" s="415">
        <f t="shared" si="9"/>
        <v>0</v>
      </c>
      <c r="Z38" s="416">
        <f t="shared" si="9"/>
        <v>240</v>
      </c>
      <c r="AA38" s="417">
        <f t="shared" si="4"/>
        <v>8195</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80</v>
      </c>
      <c r="M39" s="418">
        <f>+ｷ.紙くず!$Z$28</f>
        <v>0</v>
      </c>
      <c r="N39" s="418">
        <f>+ｸ.木くず!$Z$28</f>
        <v>1500</v>
      </c>
      <c r="O39" s="418">
        <f>+ｹ.繊維くず!$Z$28</f>
        <v>15</v>
      </c>
      <c r="P39" s="418">
        <f>+ｺ.動植物性残さ!$Z$28</f>
        <v>0</v>
      </c>
      <c r="Q39" s="418">
        <f>+ｻ.動物系固形不要物!$Z$28</f>
        <v>0</v>
      </c>
      <c r="R39" s="418">
        <f>+ｼ.ｺﾞﾑくず!$Z$28</f>
        <v>0</v>
      </c>
      <c r="S39" s="418">
        <f>+ｽ.金属くず!$Z$28</f>
        <v>0</v>
      </c>
      <c r="T39" s="418">
        <f>+ｾ.ｶﾞﾗｽ･ｺﾝｸﾘ･陶磁器くず!$Z$28</f>
        <v>360</v>
      </c>
      <c r="U39" s="418">
        <f>+ｿ.鉱さい!$Z$28</f>
        <v>0</v>
      </c>
      <c r="V39" s="418">
        <f>+ﾀ.がれき類!$Z$28</f>
        <v>6000</v>
      </c>
      <c r="W39" s="418">
        <f>+ﾁ.動物のふん尿!$Z$28</f>
        <v>0</v>
      </c>
      <c r="X39" s="418">
        <f>+ﾂ.動物の死体!$Z$28</f>
        <v>0</v>
      </c>
      <c r="Y39" s="418">
        <f>+ﾃ.ばいじん!$Z$28</f>
        <v>0</v>
      </c>
      <c r="Z39" s="419">
        <f>+ﾄ.混合廃棄物その他!$Z$28</f>
        <v>0</v>
      </c>
      <c r="AA39" s="420">
        <f t="shared" si="4"/>
        <v>7955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240</v>
      </c>
      <c r="AA40" s="420">
        <f t="shared" si="4"/>
        <v>240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80</v>
      </c>
      <c r="M43" s="427">
        <f>+ｷ.紙くず!$AK$27</f>
        <v>0</v>
      </c>
      <c r="N43" s="427">
        <f>+ｸ.木くず!$AK$27</f>
        <v>1500</v>
      </c>
      <c r="O43" s="427">
        <f>+ｹ.繊維くず!$AK$27</f>
        <v>15</v>
      </c>
      <c r="P43" s="427">
        <f>+ｺ.動植物性残さ!$AK$27</f>
        <v>0</v>
      </c>
      <c r="Q43" s="427">
        <f>+ｻ.動物系固形不要物!$AK$27</f>
        <v>0</v>
      </c>
      <c r="R43" s="427">
        <f>+ｼ.ｺﾞﾑくず!$AK$27</f>
        <v>0</v>
      </c>
      <c r="S43" s="427">
        <f>+ｽ.金属くず!$AK$27</f>
        <v>0</v>
      </c>
      <c r="T43" s="427">
        <f>+ｾ.ｶﾞﾗｽ･ｺﾝｸﾘ･陶磁器くず!$AK$27</f>
        <v>360</v>
      </c>
      <c r="U43" s="427">
        <f>+ｿ.鉱さい!$AK$27</f>
        <v>0</v>
      </c>
      <c r="V43" s="427">
        <f>+ﾀ.がれき類!$AK$27</f>
        <v>6000</v>
      </c>
      <c r="W43" s="427">
        <f>+ﾁ.動物のふん尿!$AK$27</f>
        <v>0</v>
      </c>
      <c r="X43" s="427">
        <f>+ﾂ.動物の死体!$AK$27</f>
        <v>0</v>
      </c>
      <c r="Y43" s="427">
        <f>+ﾃ.ばいじん!$AK$27</f>
        <v>0</v>
      </c>
      <c r="Z43" s="428">
        <f>+ﾄ.混合廃棄物その他!$AK$27</f>
        <v>240</v>
      </c>
      <c r="AA43" s="429">
        <f t="shared" si="4"/>
        <v>8195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80</v>
      </c>
      <c r="M45" s="433">
        <f>+ｷ.紙くず!$AR$24</f>
        <v>0</v>
      </c>
      <c r="N45" s="433">
        <f>+ｸ.木くず!$AR$24</f>
        <v>1500</v>
      </c>
      <c r="O45" s="433">
        <f>+ｹ.繊維くず!$AR$24</f>
        <v>15</v>
      </c>
      <c r="P45" s="433">
        <f>+ｺ.動植物性残さ!$AR$24</f>
        <v>0</v>
      </c>
      <c r="Q45" s="433">
        <f>+ｻ.動物系固形不要物!$AR$24</f>
        <v>0</v>
      </c>
      <c r="R45" s="433">
        <f>+ｼ.ｺﾞﾑくず!$AR$24</f>
        <v>0</v>
      </c>
      <c r="S45" s="433">
        <f>+ｽ.金属くず!$AR$24</f>
        <v>0</v>
      </c>
      <c r="T45" s="433">
        <f>+ｾ.ｶﾞﾗｽ･ｺﾝｸﾘ･陶磁器くず!$AR$24</f>
        <v>360</v>
      </c>
      <c r="U45" s="433">
        <f>+ｿ.鉱さい!$AR$24</f>
        <v>0</v>
      </c>
      <c r="V45" s="433">
        <f>+ﾀ.がれき類!$AR$24</f>
        <v>6000</v>
      </c>
      <c r="W45" s="433">
        <f>+ﾁ.動物のふん尿!$AR$24</f>
        <v>0</v>
      </c>
      <c r="X45" s="433">
        <f>+ﾂ.動物の死体!$AR$24</f>
        <v>0</v>
      </c>
      <c r="Y45" s="433">
        <f>+ﾃ.ばいじん!$AR$24</f>
        <v>0</v>
      </c>
      <c r="Z45" s="434">
        <f>+ﾄ.混合廃棄物その他!$AR$24</f>
        <v>0</v>
      </c>
      <c r="AA45" s="435">
        <f t="shared" si="4"/>
        <v>7955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150.19999999999999</v>
      </c>
      <c r="M55" s="480">
        <f t="shared" si="10"/>
        <v>0</v>
      </c>
      <c r="N55" s="480">
        <f t="shared" si="10"/>
        <v>2954.5</v>
      </c>
      <c r="O55" s="480">
        <f t="shared" si="10"/>
        <v>28.9</v>
      </c>
      <c r="P55" s="480">
        <f t="shared" si="10"/>
        <v>0</v>
      </c>
      <c r="Q55" s="480">
        <f t="shared" si="10"/>
        <v>0</v>
      </c>
      <c r="R55" s="480">
        <f t="shared" si="10"/>
        <v>0</v>
      </c>
      <c r="S55" s="480">
        <f t="shared" si="10"/>
        <v>0</v>
      </c>
      <c r="T55" s="480">
        <f t="shared" si="10"/>
        <v>719.6</v>
      </c>
      <c r="U55" s="480">
        <f t="shared" si="10"/>
        <v>0</v>
      </c>
      <c r="V55" s="480">
        <f t="shared" si="10"/>
        <v>11937.2</v>
      </c>
      <c r="W55" s="480">
        <f t="shared" si="10"/>
        <v>0</v>
      </c>
      <c r="X55" s="480">
        <f t="shared" si="10"/>
        <v>0</v>
      </c>
      <c r="Y55" s="480">
        <f t="shared" si="10"/>
        <v>0</v>
      </c>
      <c r="Z55" s="480">
        <f t="shared" si="10"/>
        <v>478.6</v>
      </c>
      <c r="AA55" s="481">
        <f>+AA9+AA19+AA20</f>
        <v>16269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218"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  年6   月 30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横浜市港北区鳥山町657-3</v>
      </c>
      <c r="M16" s="884"/>
      <c r="N16" s="884"/>
      <c r="O16" s="884"/>
      <c r="P16" s="884"/>
      <c r="Q16" s="884"/>
      <c r="R16" s="884"/>
      <c r="S16" s="884"/>
      <c r="T16" s="884"/>
      <c r="U16" s="282"/>
    </row>
    <row r="17" spans="1:21" ht="26.25" customHeight="1" x14ac:dyDescent="0.15">
      <c r="C17" s="86"/>
      <c r="I17" s="25"/>
      <c r="J17" s="25" t="s">
        <v>7</v>
      </c>
      <c r="K17" s="25"/>
      <c r="L17" s="884" t="str">
        <f>+表紙!L41</f>
        <v>三晃商事㈱代表取締役　佐々木富見夫</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045-474-1175</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三晃商事株式会社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2745</v>
      </c>
      <c r="Q25" s="891"/>
      <c r="R25" s="891"/>
      <c r="S25" s="891"/>
      <c r="T25" s="891"/>
      <c r="U25" s="892"/>
    </row>
    <row r="26" spans="1:21" ht="26.25" customHeight="1" x14ac:dyDescent="0.15">
      <c r="C26" s="538" t="s">
        <v>11</v>
      </c>
      <c r="D26" s="539"/>
      <c r="E26" s="540"/>
      <c r="F26" s="906" t="str">
        <f>+表紙!F50</f>
        <v>横浜市港北区鳥山町657-3</v>
      </c>
      <c r="G26" s="907"/>
      <c r="H26" s="907"/>
      <c r="I26" s="907"/>
      <c r="J26" s="907"/>
      <c r="K26" s="907"/>
      <c r="L26" s="907"/>
      <c r="M26" s="907"/>
      <c r="N26" s="341" t="s">
        <v>172</v>
      </c>
      <c r="O26"/>
      <c r="P26"/>
      <c r="Q26" s="901" t="str">
        <f>IF(+表紙!Q50="","",+表紙!Q50)</f>
        <v>042-474-1175</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Ｄ－建設業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15</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6</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8074</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解体工事における排出物は対象建物の規模に左右される。建物の全てを解体・撤去する廃棄物の抑制は、非常に困難である。がれき・木くずなど再生利用な廃材については現場内で仕分けを行い再生利用業者へ搬出するようにしてい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6</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8195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解体工事については受注量との関係が大きく単純に排出量の抑制は難しいが廃棄物の再生利用に努める。</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がれき類(コンクリート塊)、木くずは分別し、その他の品目についても分別をできる限り行い、混合廃棄物の再生利用に努める。</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同上</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8074</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7835.4</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8195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7955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2024-07-01T08:36:08Z</dcterms:created>
  <dcterms:modified xsi:type="dcterms:W3CDTF">2024-09-05T06:01:40Z</dcterms:modified>
</cp:coreProperties>
</file>