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<sst xmlns="http://schemas.openxmlformats.org/spreadsheetml/2006/main" count="2775" uniqueCount="439">
  <si>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</si>
  <si>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</si>
  <si>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</si>
  <si>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</si>
  <si>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</si>
  <si>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</si>
  <si>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</si>
  <si>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</si>
  <si>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</si>
  <si>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</si>
  <si>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</si>
  <si>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</si>
  <si>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</si>
  <si>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</si>
  <si>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</si>
  <si>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</si>
  <si>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</si>
  <si>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</si>
  <si>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</si>
  <si>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</si>
  <si>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</si>
  <si>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</si>
  <si>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</si>
  <si>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</si>
  <si>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</si>
  <si>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</si>
  <si>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</si>
  <si>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</si>
  <si>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</si>
  <si>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</si>
  <si>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</si>
  <si>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</si>
  <si>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</si>
  <si>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</si>
  <si>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</si>
  <si>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</si>
  <si>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</si>
  <si>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</si>
  <si>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</si>
  <si>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</si>
  <si>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</si>
  <si>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</si>
  <si>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</si>
  <si>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</si>
  <si>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</si>
  <si>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</si>
  <si>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</si>
  <si>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</si>
  <si>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</si>
  <si>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</si>
  <si>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</si>
  <si>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</si>
  <si>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</si>
  <si>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</si>
  <si>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</si>
  <si>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</si>
  <si>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</si>
  <si>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</si>
  <si>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</si>
  <si>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</si>
  <si>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</si>
  <si>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</si>
  <si>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</si>
  <si>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</si>
  <si>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</si>
  <si>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</si>
  <si>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</si>
  <si>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</si>
  <si>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</si>
  <si>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</si>
  <si>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</si>
  <si>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</si>
  <si>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</si>
  <si>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</si>
  <si>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</si>
  <si>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</si>
  <si>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</si>
  <si>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</si>
  <si>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</si>
  <si>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</si>
  <si>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</si>
  <si>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</si>
  <si>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</si>
  <si>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</si>
  <si>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</si>
  <si>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</si>
  <si>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</si>
  <si>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</si>
  <si>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</si>
  <si>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</si>
  <si>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</si>
  <si>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</si>
  <si>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</si>
  <si>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</si>
  <si>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</si>
  <si>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</si>
  <si>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</si>
  <si>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</si>
  <si>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</si>
  <si>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</si>
  <si>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</si>
  <si>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</si>
  <si>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</si>
  <si>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</si>
  <si>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</si>
  <si>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</si>
  <si>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</si>
  <si>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</si>
  <si>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</si>
  <si>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</si>
  <si>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</si>
  <si>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</si>
  <si>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</si>
  <si>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</si>
  <si>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</si>
  <si>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</si>
  <si>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</si>
  <si>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</si>
  <si>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</si>
  <si>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</si>
  <si>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</si>
  <si>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</si>
  <si>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</si>
  <si>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</si>
  <si>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</si>
  <si>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</si>
  <si>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</si>
  <si>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</si>
  <si>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</si>
  <si>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</si>
  <si>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</si>
  <si>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</si>
  <si>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</si>
  <si>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</si>
  <si>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</si>
  <si>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</si>
  <si>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</si>
  <si>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</si>
  <si>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</si>
  <si>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</si>
  <si>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</si>
  <si>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</si>
  <si>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</si>
  <si>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</si>
  <si>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</si>
  <si>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</si>
  <si>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</si>
  <si>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</si>
  <si>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</si>
  <si>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</si>
  <si>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</si>
  <si>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</si>
  <si>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</si>
  <si>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</si>
  <si>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</si>
  <si>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</si>
  <si>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</si>
  <si>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</si>
  <si>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</si>
  <si>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</si>
  <si>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</si>
  <si>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</si>
  <si>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</si>
  <si>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</si>
  <si>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</si>
  <si>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</si>
  <si>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</si>
  <si>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</si>
  <si>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</si>
  <si>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</si>
  <si>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</si>
  <si>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</si>
  <si>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</si>
  <si>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</si>
  <si>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</si>
  <si>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</si>
  <si>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</si>
  <si>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</si>
  <si>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</si>
  <si>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</si>
  <si>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</si>
  <si>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</si>
  <si>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</si>
  <si>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</si>
  <si>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</si>
  <si>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</si>
  <si>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</si>
  <si>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</si>
  <si>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</si>
  <si>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</si>
  <si>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</si>
  <si>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</si>
  <si>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</si>
  <si>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</si>
  <si>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</si>
  <si>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</si>
  <si>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</si>
  <si>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</si>
  <si>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</si>
  <si>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</si>
  <si>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</si>
  <si>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</si>
  <si>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</si>
  <si>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</si>
  <si>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</si>
  <si>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</si>
  <si>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</si>
  <si>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</si>
  <si>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</si>
  <si>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</si>
  <si>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</si>
  <si>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</si>
  <si>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</si>
  <si>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</si>
  <si>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</si>
  <si>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</si>
  <si>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</si>
  <si>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</si>
  <si>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</si>
  <si>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</si>
  <si>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</si>
  <si>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</si>
  <si>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</si>
  <si>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</si>
  <si>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</si>
  <si>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</si>
  <si>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</si>
  <si>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</si>
  <si>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</si>
  <si>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</si>
  <si>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</si>
  <si>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</si>
  <si>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</si>
  <si>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</si>
  <si>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</si>
  <si>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</si>
  <si>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</si>
  <si>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</si>
  <si>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</si>
  <si>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</si>
  <si>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</si>
  <si>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</si>
  <si>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</si>
  <si>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</si>
  <si>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</si>
  <si>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</si>
  <si>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</si>
  <si>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</si>
  <si>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</si>
  <si>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</si>
  <si>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</si>
  <si>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</si>
  <si>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</si>
  <si>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</si>
  <si>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</si>
  <si>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</si>
  <si>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</si>
  <si>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</si>
  <si>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</si>
  <si>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</si>
  <si>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</si>
  <si>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</si>
  <si>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</si>
  <si>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</si>
  <si>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</si>
  <si>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</si>
  <si>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</si>
  <si>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</si>
  <si>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</si>
  <si>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</si>
  <si>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</si>
  <si>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</si>
  <si>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</si>
  <si>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</si>
  <si>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</si>
  <si>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</si>
  <si>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</si>
  <si>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</si>
  <si>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</si>
  <si>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</si>
  <si>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</si>
  <si>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</si>
  <si>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</si>
  <si>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</si>
  <si>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</si>
  <si>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</si>
  <si>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</si>
  <si>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</si>
  <si>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</si>
  <si>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</si>
  <si>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</si>
  <si>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</si>
  <si>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</si>
  <si>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</si>
  <si>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</si>
  <si>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</si>
  <si>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</si>
  <si>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</si>
  <si>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</si>
  <si>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</si>
  <si>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</si>
  <si>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</si>
  <si>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</si>
  <si>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</si>
  <si>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</si>
  <si>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</si>
  <si>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</si>
  <si>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</si>
  <si>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</si>
  <si>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</si>
  <si>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</si>
  <si>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</si>
  <si>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</si>
  <si>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</si>
  <si>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</si>
  <si>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</si>
  <si>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</si>
  <si>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</si>
  <si>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</si>
  <si>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</si>
  <si>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</si>
  <si>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</si>
  <si>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</si>
  <si>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</si>
  <si>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</si>
  <si>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</si>
  <si>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</si>
  <si>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</si>
  <si>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</si>
  <si>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</si>
  <si>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</si>
  <si>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</si>
  <si>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</si>
  <si>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</si>
  <si>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</si>
  <si>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</si>
  <si>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</si>
  <si>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</si>
  <si>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</si>
  <si>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</si>
  <si>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</si>
  <si>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</si>
  <si>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</si>
  <si>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</si>
  <si>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</si>
  <si>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</si>
  <si>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</si>
  <si>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</si>
  <si>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</si>
  <si>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</si>
  <si>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</si>
  <si>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</si>
  <si>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</si>
  <si>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</si>
  <si>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</si>
  <si>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</si>
  <si>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</si>
  <si>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</si>
  <si>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</si>
  <si>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</si>
  <si>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</si>
  <si>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</si>
  <si>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</si>
  <si>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</si>
  <si>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</si>
  <si>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</si>
  <si>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</si>
  <si>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</si>
  <si>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</si>
  <si>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</si>
  <si>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</si>
  <si>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</si>
  <si>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</si>
  <si>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</si>
  <si>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</si>
  <si>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</si>
  <si>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</si>
  <si>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</si>
  <si>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</si>
  <si>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</si>
  <si>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</si>
  <si>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</si>
  <si>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</si>
  <si>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</si>
  <si>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</si>
  <si>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</si>
  <si>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</si>
  <si>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</si>
  <si>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</si>
  <si>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</si>
  <si>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</si>
  <si>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</si>
  <si>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</si>
  <si>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</si>
  <si>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</si>
  <si>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</si>
  <si>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</si>
  <si>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</si>
  <si>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</si>
  <si>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</si>
  <si>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</si>
  <si>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</si>
  <si>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</si>
  <si>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</si>
  <si>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</si>
  <si>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</si>
  <si>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</si>
  <si>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</si>
  <si>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</si>
  <si>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</si>
  <si>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</si>
  <si>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</si>
  <si>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</si>
  <si>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</si>
  <si>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</si>
  <si>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</si>
  <si>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</si>
  <si>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</si>
  <si>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</si>
  <si>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[特管廃油]　油水分離／混合　→　燃料として販売
[特管廃油]　焼却　→　土木資材原料／セメント原料
[特管廃酸]　中和　→　放流
[特管廃アルカリ]　中和　→ セメント原料
[有害汚泥]　混練 → 管理型埋立
[有害廃酸]　凝集沈殿／中和　→　土木資材原料／セメント原料
[有害廃アルカリ]　中和／分解　→セメント原料
[廃水銀等]　焙焼　→　再生原料</t>
    <rPh sb="63" eb="65">
      <t>ホウリュウ</t>
    </rPh>
    <rPh sb="100" eb="103">
      <t>カンリガタ</t>
    </rPh>
    <rPh sb="103" eb="105">
      <t>ウメタテ</t>
    </rPh>
    <rPh sb="162" eb="165">
      <t>ハイスイギン</t>
    </rPh>
    <rPh sb="165" eb="166">
      <t>トウ</t>
    </rPh>
    <phoneticPr fontId="3"/>
  </si>
  <si>
    <t>鶴見企画管理部長（統括管理）
　　↓
特別管理産業廃棄物管理責任者
または
廃棄物管理責任者
　　↓
環境安全・品質保証部（統括管理及び実務業務）
または
各部署長及び各部署廃棄物管理担当者</t>
    <rPh sb="0" eb="2">
      <t>ツルミ</t>
    </rPh>
    <rPh sb="2" eb="6">
      <t>キカクカンリ</t>
    </rPh>
    <rPh sb="6" eb="7">
      <t>ブ</t>
    </rPh>
    <phoneticPr fontId="3"/>
  </si>
  <si>
    <t>①社内への周知　　
②年１回の管理者層教育で周知　
③新入社員教育、転入者受入教育で周知</t>
    <phoneticPr fontId="3"/>
  </si>
  <si>
    <t>特管汚泥、、特管廃酸、特管廃アルカリ、特管廃油、有害汚泥、有害廃酸、有害廃アルカリ、有害廃油、廃水銀等、感染性廃棄物</t>
    <phoneticPr fontId="3"/>
  </si>
  <si>
    <t>現状継続及び分別の徹底</t>
    <phoneticPr fontId="3"/>
  </si>
  <si>
    <t>なし</t>
  </si>
  <si>
    <t>なし</t>
    <phoneticPr fontId="3"/>
  </si>
  <si>
    <t>①委託処分場の視察　
②CSR報告書、自社ホームページ等での環境情報開示　
③委託業者選定に当たって再生を行なってる事業者、優良認定事業者を優先する。</t>
    <rPh sb="62" eb="64">
      <t>ユウリョウ</t>
    </rPh>
    <rPh sb="64" eb="66">
      <t>ニンテイ</t>
    </rPh>
    <rPh sb="66" eb="69">
      <t>ジギョウシャ</t>
    </rPh>
    <phoneticPr fontId="3"/>
  </si>
  <si>
    <t>管理型埋立（有害汚泥）の再資源化可能な処理委託先への変更の検討</t>
    <rPh sb="0" eb="3">
      <t>カンリガタ</t>
    </rPh>
    <rPh sb="3" eb="5">
      <t>ウメタテ</t>
    </rPh>
    <rPh sb="6" eb="8">
      <t>ユウガイ</t>
    </rPh>
    <rPh sb="8" eb="10">
      <t>オデイ</t>
    </rPh>
    <rPh sb="12" eb="16">
      <t>サイシゲンカ</t>
    </rPh>
    <rPh sb="16" eb="18">
      <t>カノウ</t>
    </rPh>
    <rPh sb="19" eb="21">
      <t>ショリ</t>
    </rPh>
    <rPh sb="21" eb="24">
      <t>イタクサキ</t>
    </rPh>
    <rPh sb="26" eb="28">
      <t>ヘンコウ</t>
    </rPh>
    <rPh sb="29" eb="31">
      <t>ケントウ</t>
    </rPh>
    <phoneticPr fontId="3"/>
  </si>
  <si>
    <t>電子マニフェスト100％導入済み</t>
    <phoneticPr fontId="3"/>
  </si>
  <si>
    <t>現状の取り組みを継続</t>
    <rPh sb="3" eb="4">
      <t>ト</t>
    </rPh>
    <rPh sb="5" eb="6">
      <t>ク</t>
    </rPh>
    <rPh sb="8" eb="10">
      <t>ケイゾク</t>
    </rPh>
    <phoneticPr fontId="3"/>
  </si>
  <si>
    <t>横浜市鶴見区大黒町10番1号</t>
    <phoneticPr fontId="3"/>
  </si>
  <si>
    <t>三菱ケミカル株式会社関東事業所鶴見地区
鶴見企画管理部長　　西島　勝昌</t>
    <phoneticPr fontId="3"/>
  </si>
  <si>
    <t>三菱ケミカル株式会社　関東事業所　鶴見地区</t>
    <phoneticPr fontId="3"/>
  </si>
  <si>
    <t>横浜市鶴見区大黒町１０番１号</t>
    <phoneticPr fontId="3"/>
  </si>
  <si>
    <t>045-501-1241</t>
    <phoneticPr fontId="3"/>
  </si>
  <si>
    <t>横浜市長</t>
    <phoneticPr fontId="3"/>
  </si>
  <si>
    <t>Ｅ16－化学工業</t>
    <phoneticPr fontId="3"/>
  </si>
  <si>
    <t>163  有機化学工業製品製造業</t>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</si>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</sst>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1"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438</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435</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430</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431</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434</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432</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2036</v>
      </c>
      <c r="Q49" s="739"/>
      <c r="R49" s="739"/>
      <c r="S49" s="739"/>
      <c r="T49" s="739"/>
      <c r="U49" s="740"/>
    </row>
    <row r="50" spans="3:23" ht="26.25" customHeight="1">
      <c r="C50" s="750" t="s">
        <v>11</v>
      </c>
      <c r="D50" s="751"/>
      <c r="E50" s="752"/>
      <c r="F50" s="761" t="s">
        <v>433</v>
      </c>
      <c r="G50" s="762"/>
      <c r="H50" s="762"/>
      <c r="I50" s="762"/>
      <c r="J50" s="762"/>
      <c r="K50" s="762"/>
      <c r="L50" s="762"/>
      <c r="M50" s="762"/>
      <c r="N50" s="568" t="s">
        <v>131</v>
      </c>
      <c r="O50" s="572"/>
      <c r="P50" s="572"/>
      <c r="Q50" s="741"/>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436</v>
      </c>
      <c r="G54" s="732"/>
      <c r="H54" s="732"/>
      <c r="I54" s="732"/>
      <c r="J54" s="732"/>
      <c r="K54" s="732"/>
      <c r="L54" s="33" t="s">
        <v>48</v>
      </c>
      <c r="M54" s="33"/>
      <c r="N54" s="733" t="s">
        <v>437</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v>10112.1</v>
      </c>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210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419</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420</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6</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351.48</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t="s">
        <v>421</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6</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496.41999999999996</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429</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422</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423</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425</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425</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425</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425</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424</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424</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351.48</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351.48</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338.31</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426</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496.41999999999996</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496.41999999999996</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494.41999999999996</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427</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351.48</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428</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三菱ケミカル株式会社　関東事業所　鶴見地区</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493</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336.85</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493</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493</v>
      </c>
      <c r="P27" s="888"/>
      <c r="Q27" s="888"/>
      <c r="R27" s="888"/>
      <c r="S27" s="54" t="s">
        <v>38</v>
      </c>
      <c r="T27" s="75"/>
      <c r="U27" s="75"/>
      <c r="X27" s="73" t="s">
        <v>39</v>
      </c>
      <c r="Y27" s="76"/>
      <c r="AG27" s="63"/>
      <c r="AH27" s="63"/>
      <c r="AI27" s="63"/>
      <c r="AJ27" s="63"/>
      <c r="AK27" s="866">
        <f>+AG18+O27</f>
        <v>493</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493</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336.85</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336.85</v>
      </c>
      <c r="G30" s="869"/>
      <c r="H30" s="221" t="s">
        <v>155</v>
      </c>
      <c r="L30" s="890"/>
      <c r="O30" s="66"/>
      <c r="Q30" s="887">
        <f>+ROUND(Z28,2)+ROUND(Z29,2)+ROUND(Z30,2)</f>
        <v>493</v>
      </c>
      <c r="R30" s="888"/>
      <c r="S30" s="888"/>
      <c r="T30" s="888"/>
      <c r="U30" s="54" t="s">
        <v>16</v>
      </c>
      <c r="X30" s="805" t="s">
        <v>145</v>
      </c>
      <c r="Y30" s="806"/>
      <c r="Z30" s="808"/>
      <c r="AA30" s="809"/>
      <c r="AB30" s="809"/>
      <c r="AC30" s="809"/>
      <c r="AD30" s="809"/>
      <c r="AE30" s="54" t="s">
        <v>13</v>
      </c>
      <c r="AK30" s="845">
        <v>493</v>
      </c>
      <c r="AL30" s="855"/>
      <c r="AM30" s="855"/>
      <c r="AN30" s="855"/>
      <c r="AO30" s="62" t="s">
        <v>13</v>
      </c>
      <c r="AR30" s="833"/>
      <c r="AS30" s="830"/>
      <c r="AT30" s="830"/>
      <c r="AU30" s="831"/>
    </row>
    <row r="31" spans="2:48" ht="27" customHeight="1" thickTop="1" thickBot="1">
      <c r="B31" s="861" t="s">
        <v>165</v>
      </c>
      <c r="C31" s="802"/>
      <c r="D31" s="802"/>
      <c r="E31" s="844"/>
      <c r="F31" s="868">
        <v>336.85</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2"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1</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12.290000000000001</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1</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v>
      </c>
      <c r="P27" s="888"/>
      <c r="Q27" s="888"/>
      <c r="R27" s="888"/>
      <c r="S27" s="54" t="s">
        <v>38</v>
      </c>
      <c r="T27" s="75"/>
      <c r="U27" s="75"/>
      <c r="X27" s="73" t="s">
        <v>39</v>
      </c>
      <c r="Y27" s="76"/>
      <c r="AG27" s="63"/>
      <c r="AH27" s="63"/>
      <c r="AI27" s="63"/>
      <c r="AJ27" s="63"/>
      <c r="AK27" s="866">
        <f>+AG18+O27</f>
        <v>1</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1</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12.290000000000001</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12.29</v>
      </c>
      <c r="G30" s="869"/>
      <c r="H30" s="221" t="s">
        <v>155</v>
      </c>
      <c r="L30" s="890"/>
      <c r="O30" s="66"/>
      <c r="Q30" s="887">
        <f>+ROUND(Z28,2)+ROUND(Z29,2)+ROUND(Z30,2)</f>
        <v>1</v>
      </c>
      <c r="R30" s="888"/>
      <c r="S30" s="888"/>
      <c r="T30" s="888"/>
      <c r="U30" s="54" t="s">
        <v>16</v>
      </c>
      <c r="X30" s="805" t="s">
        <v>145</v>
      </c>
      <c r="Y30" s="806"/>
      <c r="Z30" s="808"/>
      <c r="AA30" s="809"/>
      <c r="AB30" s="809"/>
      <c r="AC30" s="809"/>
      <c r="AD30" s="809"/>
      <c r="AE30" s="54" t="s">
        <v>13</v>
      </c>
      <c r="AK30" s="845">
        <v>1</v>
      </c>
      <c r="AL30" s="855"/>
      <c r="AM30" s="855"/>
      <c r="AN30" s="855"/>
      <c r="AO30" s="62" t="s">
        <v>13</v>
      </c>
      <c r="AR30" s="833"/>
      <c r="AS30" s="830"/>
      <c r="AT30" s="830"/>
      <c r="AU30" s="831"/>
    </row>
    <row r="31" spans="2:48" ht="27" customHeight="1" thickTop="1" thickBot="1">
      <c r="B31" s="861" t="s">
        <v>165</v>
      </c>
      <c r="C31" s="802"/>
      <c r="D31" s="802"/>
      <c r="E31" s="844"/>
      <c r="F31" s="868">
        <v>1.08</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2"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0.16</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0.2</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0.2</v>
      </c>
      <c r="P27" s="888"/>
      <c r="Q27" s="888"/>
      <c r="R27" s="888"/>
      <c r="S27" s="54" t="s">
        <v>38</v>
      </c>
      <c r="T27" s="75"/>
      <c r="U27" s="75"/>
      <c r="X27" s="73" t="s">
        <v>39</v>
      </c>
      <c r="Y27" s="76"/>
      <c r="AG27" s="63"/>
      <c r="AH27" s="63"/>
      <c r="AI27" s="63"/>
      <c r="AJ27" s="63"/>
      <c r="AK27" s="866">
        <f>+AG18+O27</f>
        <v>0.2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0.2</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0.16</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0.16</v>
      </c>
      <c r="G30" s="869"/>
      <c r="H30" s="221" t="s">
        <v>155</v>
      </c>
      <c r="L30" s="890"/>
      <c r="O30" s="66"/>
      <c r="Q30" s="887">
        <f>+ROUND(Z28,2)+ROUND(Z29,2)+ROUND(Z30,2)</f>
        <v>0.2</v>
      </c>
      <c r="R30" s="888"/>
      <c r="S30" s="888"/>
      <c r="T30" s="888"/>
      <c r="U30" s="54" t="s">
        <v>16</v>
      </c>
      <c r="X30" s="805" t="s">
        <v>145</v>
      </c>
      <c r="Y30" s="806"/>
      <c r="Z30" s="808"/>
      <c r="AA30" s="809"/>
      <c r="AB30" s="809"/>
      <c r="AC30" s="809"/>
      <c r="AD30" s="809"/>
      <c r="AE30" s="54" t="s">
        <v>13</v>
      </c>
      <c r="AK30" s="845">
        <v>0.2</v>
      </c>
      <c r="AL30" s="855"/>
      <c r="AM30" s="855"/>
      <c r="AN30" s="855"/>
      <c r="AO30" s="62" t="s">
        <v>13</v>
      </c>
      <c r="AR30" s="833"/>
      <c r="AS30" s="830"/>
      <c r="AT30" s="830"/>
      <c r="AU30" s="831"/>
    </row>
    <row r="31" spans="2:48" ht="27" customHeight="1" thickTop="1" thickBot="1">
      <c r="B31" s="861" t="s">
        <v>165</v>
      </c>
      <c r="C31" s="802"/>
      <c r="D31" s="802"/>
      <c r="E31" s="844"/>
      <c r="F31" s="868">
        <v>0.16</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8"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2"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8"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0.02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0.02</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0.02</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0.02</v>
      </c>
      <c r="P27" s="888"/>
      <c r="Q27" s="888"/>
      <c r="R27" s="888"/>
      <c r="S27" s="54" t="s">
        <v>38</v>
      </c>
      <c r="T27" s="75"/>
      <c r="U27" s="75"/>
      <c r="X27" s="73" t="s">
        <v>39</v>
      </c>
      <c r="Y27" s="76"/>
      <c r="AG27" s="63"/>
      <c r="AH27" s="63"/>
      <c r="AI27" s="63"/>
      <c r="AJ27" s="63"/>
      <c r="AK27" s="866">
        <f>+AG18+O27</f>
        <v>0.02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0.02</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0.02</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0.02</v>
      </c>
      <c r="G30" s="869"/>
      <c r="H30" s="221" t="s">
        <v>155</v>
      </c>
      <c r="L30" s="890"/>
      <c r="O30" s="66"/>
      <c r="Q30" s="887">
        <f>+ROUND(Z28,2)+ROUND(Z29,2)+ROUND(Z30,2)</f>
        <v>0.02</v>
      </c>
      <c r="R30" s="888"/>
      <c r="S30" s="888"/>
      <c r="T30" s="888"/>
      <c r="U30" s="54" t="s">
        <v>16</v>
      </c>
      <c r="X30" s="805" t="s">
        <v>145</v>
      </c>
      <c r="Y30" s="806"/>
      <c r="Z30" s="808"/>
      <c r="AA30" s="809"/>
      <c r="AB30" s="809"/>
      <c r="AC30" s="809"/>
      <c r="AD30" s="809"/>
      <c r="AE30" s="54" t="s">
        <v>13</v>
      </c>
      <c r="AK30" s="845">
        <v>0.02</v>
      </c>
      <c r="AL30" s="855"/>
      <c r="AM30" s="855"/>
      <c r="AN30" s="855"/>
      <c r="AO30" s="62" t="s">
        <v>13</v>
      </c>
      <c r="AR30" s="833"/>
      <c r="AS30" s="830"/>
      <c r="AT30" s="830"/>
      <c r="AU30" s="831"/>
    </row>
    <row r="31" spans="2:48" ht="27" customHeight="1" thickTop="1" thickBot="1">
      <c r="B31" s="861" t="s">
        <v>165</v>
      </c>
      <c r="C31" s="802"/>
      <c r="D31" s="802"/>
      <c r="E31" s="844"/>
      <c r="F31" s="868">
        <v>0.02</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1.96</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2</v>
      </c>
      <c r="P27" s="888"/>
      <c r="Q27" s="888"/>
      <c r="R27" s="888"/>
      <c r="S27" s="54" t="s">
        <v>38</v>
      </c>
      <c r="T27" s="75"/>
      <c r="U27" s="75"/>
      <c r="X27" s="73" t="s">
        <v>39</v>
      </c>
      <c r="Y27" s="76"/>
      <c r="AG27" s="63"/>
      <c r="AH27" s="63"/>
      <c r="AI27" s="63"/>
      <c r="AJ27" s="63"/>
      <c r="AK27" s="866">
        <f>+AG18+O27</f>
        <v>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1.96</v>
      </c>
      <c r="G29" s="869"/>
      <c r="H29" s="221" t="s">
        <v>155</v>
      </c>
      <c r="L29" s="890"/>
      <c r="O29" s="66"/>
      <c r="P29" s="149"/>
      <c r="Q29" s="61" t="s">
        <v>142</v>
      </c>
      <c r="R29" s="802" t="s">
        <v>33</v>
      </c>
      <c r="S29" s="803"/>
      <c r="T29" s="803"/>
      <c r="U29" s="804"/>
      <c r="V29" s="58"/>
      <c r="W29" s="77"/>
      <c r="X29" s="805" t="s">
        <v>227</v>
      </c>
      <c r="Y29" s="806"/>
      <c r="Z29" s="808">
        <v>2</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1.96</v>
      </c>
      <c r="G30" s="869"/>
      <c r="H30" s="221" t="s">
        <v>155</v>
      </c>
      <c r="L30" s="890"/>
      <c r="O30" s="66"/>
      <c r="Q30" s="887">
        <f>+ROUND(Z28,2)+ROUND(Z29,2)+ROUND(Z30,2)</f>
        <v>2</v>
      </c>
      <c r="R30" s="888"/>
      <c r="S30" s="888"/>
      <c r="T30" s="888"/>
      <c r="U30" s="54" t="s">
        <v>16</v>
      </c>
      <c r="X30" s="805" t="s">
        <v>145</v>
      </c>
      <c r="Y30" s="806"/>
      <c r="Z30" s="808"/>
      <c r="AA30" s="809"/>
      <c r="AB30" s="809"/>
      <c r="AC30" s="809"/>
      <c r="AD30" s="809"/>
      <c r="AE30" s="54" t="s">
        <v>13</v>
      </c>
      <c r="AK30" s="845">
        <v>2</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2"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0.2</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0.2</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0.2</v>
      </c>
      <c r="P27" s="888"/>
      <c r="Q27" s="888"/>
      <c r="R27" s="888"/>
      <c r="S27" s="54" t="s">
        <v>38</v>
      </c>
      <c r="T27" s="75"/>
      <c r="U27" s="75"/>
      <c r="X27" s="73" t="s">
        <v>39</v>
      </c>
      <c r="Y27" s="76"/>
      <c r="AG27" s="63"/>
      <c r="AH27" s="63"/>
      <c r="AI27" s="63"/>
      <c r="AJ27" s="63"/>
      <c r="AK27" s="866">
        <f>+AG18+O27</f>
        <v>0.2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0.2</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0.2</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0.2</v>
      </c>
      <c r="G30" s="869"/>
      <c r="H30" s="221" t="s">
        <v>155</v>
      </c>
      <c r="L30" s="890"/>
      <c r="O30" s="66"/>
      <c r="Q30" s="887">
        <f>+ROUND(Z28,2)+ROUND(Z29,2)+ROUND(Z30,2)</f>
        <v>0.2</v>
      </c>
      <c r="R30" s="888"/>
      <c r="S30" s="888"/>
      <c r="T30" s="888"/>
      <c r="U30" s="54" t="s">
        <v>16</v>
      </c>
      <c r="X30" s="805" t="s">
        <v>145</v>
      </c>
      <c r="Y30" s="806"/>
      <c r="Z30" s="808"/>
      <c r="AA30" s="809"/>
      <c r="AB30" s="809"/>
      <c r="AC30" s="809"/>
      <c r="AD30" s="809"/>
      <c r="AE30" s="54" t="s">
        <v>13</v>
      </c>
      <c r="AK30" s="845">
        <v>0.2</v>
      </c>
      <c r="AL30" s="855"/>
      <c r="AM30" s="855"/>
      <c r="AN30" s="855"/>
      <c r="AO30" s="62" t="s">
        <v>13</v>
      </c>
      <c r="AR30" s="833"/>
      <c r="AS30" s="830"/>
      <c r="AT30" s="830"/>
      <c r="AU30" s="831"/>
    </row>
    <row r="31" spans="2:48" ht="27" customHeight="1" thickTop="1" thickBot="1">
      <c r="B31" s="861" t="s">
        <v>165</v>
      </c>
      <c r="C31" s="802"/>
      <c r="D31" s="802"/>
      <c r="E31" s="844"/>
      <c r="F31" s="868">
        <v>0.2</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1"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v>0</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1"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三菱ケミカル株式会社　関東事業所　鶴見地区</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v>0</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1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三菱ケミカル株式会社　関東事業所　鶴見地区</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336.85</v>
      </c>
      <c r="H9" s="503">
        <f>IF(OR(ｲ.特管廃酸!F24&gt;0,ｲ.特管廃酸!F24&lt;0),ｲ.特管廃酸!F24,IF(H$19&gt;0,"0",0))</f>
        <v>12.290000000000001</v>
      </c>
      <c r="I9" s="503">
        <f>IF(OR(ｳ.特管廃ｱﾙｶﾘ!F24&gt;0,ｳ.特管廃ｱﾙｶﾘ!F24&lt;0),ｳ.特管廃ｱﾙｶﾘ!F24,IF(I$19&gt;0,"0",0))</f>
        <v>0.16</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0.02</v>
      </c>
      <c r="T9" s="503">
        <f>IF(OR(ｾ.有害汚泥!F24&gt;0,ｾ.有害汚泥!F24&lt;0),ｾ.有害汚泥!F24,IF(T$19&gt;0,"0",0))</f>
        <v>1.96</v>
      </c>
      <c r="U9" s="503">
        <f>IF(OR(ｿ.有害廃酸!F24&gt;0,ｿ.有害廃酸!F24&lt;0),ｿ.有害廃酸!F24,IF(U$19&gt;0,"0",0))</f>
        <v>0.2</v>
      </c>
      <c r="V9" s="503">
        <f>IF(OR(ﾀ.有害廃ｱﾙｶﾘ!F24&gt;0,ﾀ.有害廃ｱﾙｶﾘ!F24&lt;0),ﾀ.有害廃ｱﾙｶﾘ!F24,IF(V$19&gt;0,"0",0))</f>
        <v>0</v>
      </c>
      <c r="W9" s="503">
        <f>IF(OR(ﾁ.廃水銀等!F24&gt;0,ﾁ.廃水銀等!F24&lt;0),ﾁ.廃水銀等!F24,IF(W$19&gt;0,"0",0))</f>
        <v>0</v>
      </c>
      <c r="X9" s="504">
        <f>IF(SUM(G9:W9)&gt;0,SUM(G9:W9),IF(X$19&gt;0,"0",0))</f>
        <v>351.48</v>
      </c>
    </row>
    <row r="10" spans="2:24" ht="24" customHeight="1">
      <c r="B10" s="173" t="s">
        <v>365</v>
      </c>
      <c r="C10" s="945" t="s">
        <v>213</v>
      </c>
      <c r="D10" s="945"/>
      <c r="E10" s="945"/>
      <c r="F10" s="946"/>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t="str">
        <f>IF(OR(ｽ.有害廃油!F25&gt;0,ｽ.有害廃油!F25&lt;0),ｽ.有害廃油!F25,IF(S$19&gt;0,"0",0))</f>
        <v>0</v>
      </c>
      <c r="T10" s="505" t="str">
        <f>IF(OR(ｾ.有害汚泥!F25&gt;0,ｾ.有害汚泥!F25&lt;0),ｾ.有害汚泥!F25,IF(T$19&gt;0,"0",0))</f>
        <v>0</v>
      </c>
      <c r="U10" s="505" t="str">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t="str">
        <f>IF(OR(ｽ.有害廃油!F26&gt;0,ｽ.有害廃油!F26&lt;0),ｽ.有害廃油!F26,IF(S$19&gt;0,"0",0))</f>
        <v>0</v>
      </c>
      <c r="T11" s="507" t="str">
        <f>IF(OR(ｾ.有害汚泥!F26&gt;0,ｾ.有害汚泥!F26&lt;0),ｾ.有害汚泥!F26,IF(T$19&gt;0,"0",0))</f>
        <v>0</v>
      </c>
      <c r="U11" s="507" t="str">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t="str">
        <f>IF(OR(ｽ.有害廃油!F27&gt;0,ｽ.有害廃油!F27&lt;0),ｽ.有害廃油!F27,IF(S$19&gt;0,"0",0))</f>
        <v>0</v>
      </c>
      <c r="T12" s="507" t="str">
        <f>IF(OR(ｾ.有害汚泥!F27&gt;0,ｾ.有害汚泥!F27&lt;0),ｾ.有害汚泥!F27,IF(T$19&gt;0,"0",0))</f>
        <v>0</v>
      </c>
      <c r="U12" s="507" t="str">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t="str">
        <f>IF(OR(ｽ.有害廃油!F28&gt;0,ｽ.有害廃油!F28&lt;0),ｽ.有害廃油!F28,IF(S$19&gt;0,"0",0))</f>
        <v>0</v>
      </c>
      <c r="T13" s="507" t="str">
        <f>IF(OR(ｾ.有害汚泥!F28&gt;0,ｾ.有害汚泥!F28&lt;0),ｾ.有害汚泥!F28,IF(T$19&gt;0,"0",0))</f>
        <v>0</v>
      </c>
      <c r="U13" s="507" t="str">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336.85</v>
      </c>
      <c r="H14" s="507">
        <f>IF(OR(ｲ.特管廃酸!F29&gt;0,ｲ.特管廃酸!F29&lt;0),ｲ.特管廃酸!F29,IF(H$19&gt;0,"0",0))</f>
        <v>12.290000000000001</v>
      </c>
      <c r="I14" s="507">
        <f>IF(OR(ｳ.特管廃ｱﾙｶﾘ!F29&gt;0,ｳ.特管廃ｱﾙｶﾘ!F29&lt;0),ｳ.特管廃ｱﾙｶﾘ!F29,IF(I$19&gt;0,"0",0))</f>
        <v>0.16</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0.02</v>
      </c>
      <c r="T14" s="507">
        <f>IF(OR(ｾ.有害汚泥!F29&gt;0,ｾ.有害汚泥!F29&lt;0),ｾ.有害汚泥!F29,IF(T$19&gt;0,"0",0))</f>
        <v>1.96</v>
      </c>
      <c r="U14" s="507">
        <f>IF(OR(ｿ.有害廃酸!F29&gt;0,ｿ.有害廃酸!F29&lt;0),ｿ.有害廃酸!F29,IF(U$19&gt;0,"0",0))</f>
        <v>0.2</v>
      </c>
      <c r="V14" s="507">
        <f>IF(OR(ﾀ.有害廃ｱﾙｶﾘ!F29&gt;0,ﾀ.有害廃ｱﾙｶﾘ!F29&lt;0),ﾀ.有害廃ｱﾙｶﾘ!F29,IF(V$19&gt;0,"0",0))</f>
        <v>0</v>
      </c>
      <c r="W14" s="507">
        <f>IF(OR(ﾁ.廃水銀等!F29&gt;0,ﾁ.廃水銀等!F29&lt;0),ﾁ.廃水銀等!F29,IF(W$19&gt;0,"0",0))</f>
        <v>0</v>
      </c>
      <c r="X14" s="508">
        <f t="shared" si="0"/>
        <v>351.48</v>
      </c>
    </row>
    <row r="15" spans="2:24" ht="24" customHeight="1">
      <c r="B15" s="173" t="s">
        <v>168</v>
      </c>
      <c r="C15" s="910" t="s">
        <v>218</v>
      </c>
      <c r="D15" s="910"/>
      <c r="E15" s="910"/>
      <c r="F15" s="911"/>
      <c r="G15" s="507">
        <f>IF(OR(ｱ.特管廃油!F30&gt;0,ｱ.特管廃油!F30&lt;0),ｱ.特管廃油!F30,IF(G$19&gt;0,"0",0))</f>
        <v>336.85</v>
      </c>
      <c r="H15" s="507">
        <f>IF(OR(ｲ.特管廃酸!F30&gt;0,ｲ.特管廃酸!F30&lt;0),ｲ.特管廃酸!F30,IF(H$19&gt;0,"0",0))</f>
        <v>12.29</v>
      </c>
      <c r="I15" s="507">
        <f>IF(OR(ｳ.特管廃ｱﾙｶﾘ!F30&gt;0,ｳ.特管廃ｱﾙｶﾘ!F30&lt;0),ｳ.特管廃ｱﾙｶﾘ!F30,IF(I$19&gt;0,"0",0))</f>
        <v>0.16</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0.02</v>
      </c>
      <c r="T15" s="507">
        <f>IF(OR(ｾ.有害汚泥!F30&gt;0,ｾ.有害汚泥!F30&lt;0),ｾ.有害汚泥!F30,IF(T$19&gt;0,"0",0))</f>
        <v>1.96</v>
      </c>
      <c r="U15" s="507">
        <f>IF(OR(ｿ.有害廃酸!F30&gt;0,ｿ.有害廃酸!F30&lt;0),ｿ.有害廃酸!F30,IF(U$19&gt;0,"0",0))</f>
        <v>0.2</v>
      </c>
      <c r="V15" s="507">
        <f>IF(OR(ﾀ.有害廃ｱﾙｶﾘ!F30&gt;0,ﾀ.有害廃ｱﾙｶﾘ!F30&lt;0),ﾀ.有害廃ｱﾙｶﾘ!F30,IF(V$19&gt;0,"0",0))</f>
        <v>0</v>
      </c>
      <c r="W15" s="507">
        <f>IF(OR(ﾁ.廃水銀等!F30&gt;0,ﾁ.廃水銀等!F30&lt;0),ﾁ.廃水銀等!F30,IF(W$19&gt;0,"0",0))</f>
        <v>0</v>
      </c>
      <c r="X15" s="508">
        <f t="shared" si="0"/>
        <v>351.48</v>
      </c>
    </row>
    <row r="16" spans="2:24" ht="24" customHeight="1">
      <c r="B16" s="173" t="s">
        <v>169</v>
      </c>
      <c r="C16" s="910" t="s">
        <v>219</v>
      </c>
      <c r="D16" s="910"/>
      <c r="E16" s="910"/>
      <c r="F16" s="911"/>
      <c r="G16" s="507">
        <f>IF(OR(ｱ.特管廃油!F31&gt;0,ｱ.特管廃油!F31&lt;0),ｱ.特管廃油!F31,IF(G$19&gt;0,"0",0))</f>
        <v>336.85</v>
      </c>
      <c r="H16" s="507">
        <f>IF(OR(ｲ.特管廃酸!F31&gt;0,ｲ.特管廃酸!F31&lt;0),ｲ.特管廃酸!F31,IF(H$19&gt;0,"0",0))</f>
        <v>1.08</v>
      </c>
      <c r="I16" s="507">
        <f>IF(OR(ｳ.特管廃ｱﾙｶﾘ!F31&gt;0,ｳ.特管廃ｱﾙｶﾘ!F31&lt;0),ｳ.特管廃ｱﾙｶﾘ!F31,IF(I$19&gt;0,"0",0))</f>
        <v>0.16</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0.02</v>
      </c>
      <c r="T16" s="507" t="str">
        <f>IF(OR(ｾ.有害汚泥!F31&gt;0,ｾ.有害汚泥!F31&lt;0),ｾ.有害汚泥!F31,IF(T$19&gt;0,"0",0))</f>
        <v>0</v>
      </c>
      <c r="U16" s="507">
        <f>IF(OR(ｿ.有害廃酸!F31&gt;0,ｿ.有害廃酸!F31&lt;0),ｿ.有害廃酸!F31,IF(U$19&gt;0,"0",0))</f>
        <v>0.2</v>
      </c>
      <c r="V16" s="507">
        <f>IF(OR(ﾀ.有害廃ｱﾙｶﾘ!F31&gt;0,ﾀ.有害廃ｱﾙｶﾘ!F31&lt;0),ﾀ.有害廃ｱﾙｶﾘ!F31,IF(V$19&gt;0,"0",0))</f>
        <v>0</v>
      </c>
      <c r="W16" s="507">
        <f>IF(OR(ﾁ.廃水銀等!F31&gt;0,ﾁ.廃水銀等!F31&lt;0),ﾁ.廃水銀等!F31,IF(W$19&gt;0,"0",0))</f>
        <v>0</v>
      </c>
      <c r="X16" s="508">
        <f>IF(SUM(G16:W16)&gt;0,SUM(G16:W16),IF(X$19&gt;0,"0",0))</f>
        <v>338.31</v>
      </c>
    </row>
    <row r="17" spans="2:24" ht="24" customHeight="1">
      <c r="B17" s="173"/>
      <c r="C17" s="910" t="s">
        <v>374</v>
      </c>
      <c r="D17" s="910"/>
      <c r="E17" s="910"/>
      <c r="F17" s="911"/>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t="str">
        <f>IF(OR(ｽ.有害廃油!F32&gt;0,ｽ.有害廃油!F32&lt;0),ｽ.有害廃油!F32,IF(S$19&gt;0,"0",0))</f>
        <v>0</v>
      </c>
      <c r="T17" s="507" t="str">
        <f>IF(OR(ｾ.有害汚泥!F32&gt;0,ｾ.有害汚泥!F32&lt;0),ｾ.有害汚泥!F32,IF(T$19&gt;0,"0",0))</f>
        <v>0</v>
      </c>
      <c r="U17" s="507" t="str">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t="str">
        <f>IF(OR(ｽ.有害廃油!F33&gt;0,ｽ.有害廃油!F33&lt;0),ｽ.有害廃油!F33,IF(S$19&gt;0,"0",0))</f>
        <v>0</v>
      </c>
      <c r="T18" s="509" t="str">
        <f>IF(OR(ｾ.有害汚泥!F33&gt;0,ｾ.有害汚泥!F33&lt;0),ｾ.有害汚泥!F33,IF(T$19&gt;0,"0",0))</f>
        <v>0</v>
      </c>
      <c r="U18" s="509" t="str">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493</v>
      </c>
      <c r="H19" s="502">
        <f t="shared" si="1"/>
        <v>1</v>
      </c>
      <c r="I19" s="502">
        <f t="shared" si="1"/>
        <v>0.2</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0.02</v>
      </c>
      <c r="T19" s="502">
        <f t="shared" si="1"/>
        <v>2</v>
      </c>
      <c r="U19" s="502">
        <f t="shared" si="1"/>
        <v>0.2</v>
      </c>
      <c r="V19" s="502">
        <f t="shared" si="1"/>
        <v>0</v>
      </c>
      <c r="W19" s="502">
        <f>+W37+W25+W23+W22+W21-W20</f>
        <v>0</v>
      </c>
      <c r="X19" s="511">
        <f>SUM(G19:W19)</f>
        <v>496.41999999999996</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493</v>
      </c>
      <c r="H37" s="534">
        <f t="shared" si="7"/>
        <v>1</v>
      </c>
      <c r="I37" s="534">
        <f t="shared" si="7"/>
        <v>0.2</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0.02</v>
      </c>
      <c r="T37" s="534">
        <f t="shared" si="7"/>
        <v>2</v>
      </c>
      <c r="U37" s="534">
        <f t="shared" si="7"/>
        <v>0.2</v>
      </c>
      <c r="V37" s="534">
        <f t="shared" si="7"/>
        <v>0</v>
      </c>
      <c r="W37" s="534">
        <f>+W38+W42</f>
        <v>0</v>
      </c>
      <c r="X37" s="535">
        <f t="shared" si="2"/>
        <v>496.41999999999996</v>
      </c>
    </row>
    <row r="38" spans="2:24" ht="24" customHeight="1">
      <c r="B38" s="171"/>
      <c r="C38" s="933"/>
      <c r="D38" s="234"/>
      <c r="E38" s="232" t="s">
        <v>231</v>
      </c>
      <c r="F38" s="560"/>
      <c r="G38" s="528">
        <f t="shared" ref="G38:V38" si="8">SUM(G39:G41)</f>
        <v>493</v>
      </c>
      <c r="H38" s="528">
        <f t="shared" si="8"/>
        <v>1</v>
      </c>
      <c r="I38" s="528">
        <f t="shared" si="8"/>
        <v>0.2</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0.02</v>
      </c>
      <c r="T38" s="528">
        <f t="shared" si="8"/>
        <v>2</v>
      </c>
      <c r="U38" s="528">
        <f t="shared" si="8"/>
        <v>0.2</v>
      </c>
      <c r="V38" s="528">
        <f t="shared" si="8"/>
        <v>0</v>
      </c>
      <c r="W38" s="528">
        <f>SUM(W39:W41)</f>
        <v>0</v>
      </c>
      <c r="X38" s="529">
        <f t="shared" si="2"/>
        <v>496.41999999999996</v>
      </c>
    </row>
    <row r="39" spans="2:24" ht="24" customHeight="1">
      <c r="B39" s="171"/>
      <c r="C39" s="933"/>
      <c r="D39" s="235"/>
      <c r="E39" s="230"/>
      <c r="F39" s="228" t="s">
        <v>173</v>
      </c>
      <c r="G39" s="530">
        <f>+ｱ.特管廃油!$Z$28</f>
        <v>493</v>
      </c>
      <c r="H39" s="530">
        <f>+ｲ.特管廃酸!$Z$28</f>
        <v>1</v>
      </c>
      <c r="I39" s="530">
        <f>+ｳ.特管廃ｱﾙｶﾘ!$Z$28</f>
        <v>0.2</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0.02</v>
      </c>
      <c r="T39" s="530">
        <f>+ｾ.有害汚泥!$Z$28</f>
        <v>0</v>
      </c>
      <c r="U39" s="530">
        <f>+ｿ.有害廃酸!$Z$28</f>
        <v>0.2</v>
      </c>
      <c r="V39" s="530">
        <f>+ﾀ.有害廃ｱﾙｶﾘ!$Z$28</f>
        <v>0</v>
      </c>
      <c r="W39" s="530">
        <f>+ﾁ.廃水銀等!$Z$28</f>
        <v>0</v>
      </c>
      <c r="X39" s="531">
        <f t="shared" si="2"/>
        <v>494.41999999999996</v>
      </c>
    </row>
    <row r="40" spans="2:24" ht="24" customHeight="1">
      <c r="B40" s="171"/>
      <c r="C40" s="933"/>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2</v>
      </c>
      <c r="U40" s="530">
        <f>+ｿ.有害廃酸!$Z$29</f>
        <v>0</v>
      </c>
      <c r="V40" s="530">
        <f>+ﾀ.有害廃ｱﾙｶﾘ!$Z$29</f>
        <v>0</v>
      </c>
      <c r="W40" s="530">
        <f>+ﾁ.廃水銀等!$Z$29</f>
        <v>0</v>
      </c>
      <c r="X40" s="531">
        <f t="shared" si="2"/>
        <v>2</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493</v>
      </c>
      <c r="H43" s="536">
        <f>+ｲ.特管廃酸!$AK$27</f>
        <v>1</v>
      </c>
      <c r="I43" s="536">
        <f>+ｳ.特管廃ｱﾙｶﾘ!$AK$27</f>
        <v>0.2</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0.02</v>
      </c>
      <c r="T43" s="536">
        <f>+ｾ.有害汚泥!$AK$27</f>
        <v>2</v>
      </c>
      <c r="U43" s="536">
        <f>+ｿ.有害廃酸!$AK$27</f>
        <v>0.2</v>
      </c>
      <c r="V43" s="536">
        <f>+ﾀ.有害廃ｱﾙｶﾘ!$AK$27</f>
        <v>0</v>
      </c>
      <c r="W43" s="536">
        <f>+ﾁ.廃水銀等!$AK$27</f>
        <v>0</v>
      </c>
      <c r="X43" s="537">
        <f t="shared" si="2"/>
        <v>496.41999999999996</v>
      </c>
    </row>
    <row r="44" spans="2:24" ht="24" customHeight="1">
      <c r="B44" s="171"/>
      <c r="C44" s="178"/>
      <c r="D44" s="176" t="s">
        <v>147</v>
      </c>
      <c r="E44" s="926" t="s">
        <v>176</v>
      </c>
      <c r="F44" s="927"/>
      <c r="G44" s="538">
        <f>+ｱ.特管廃油!$AK$30</f>
        <v>493</v>
      </c>
      <c r="H44" s="538">
        <f>+ｲ.特管廃酸!$AK$30</f>
        <v>1</v>
      </c>
      <c r="I44" s="538">
        <f>+ｳ.特管廃ｱﾙｶﾘ!$AK$30</f>
        <v>0.2</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0.02</v>
      </c>
      <c r="T44" s="538">
        <f>+ｾ.有害汚泥!$AK$30</f>
        <v>2</v>
      </c>
      <c r="U44" s="538">
        <f>+ｿ.有害廃酸!$AK$30</f>
        <v>0.2</v>
      </c>
      <c r="V44" s="538">
        <f>+ﾀ.有害廃ｱﾙｶﾘ!$AK$30</f>
        <v>0</v>
      </c>
      <c r="W44" s="538">
        <f>+ﾁ.廃水銀等!$AK$30</f>
        <v>0</v>
      </c>
      <c r="X44" s="539">
        <f t="shared" si="2"/>
        <v>496.41999999999996</v>
      </c>
    </row>
    <row r="45" spans="2:24" ht="24" customHeight="1">
      <c r="B45" s="171"/>
      <c r="C45" s="178"/>
      <c r="D45" s="561" t="s">
        <v>149</v>
      </c>
      <c r="E45" s="914" t="s">
        <v>177</v>
      </c>
      <c r="F45" s="915"/>
      <c r="G45" s="540">
        <f>+ｱ.特管廃油!$AR$24</f>
        <v>493</v>
      </c>
      <c r="H45" s="540">
        <f>+ｲ.特管廃酸!$AR$24</f>
        <v>1</v>
      </c>
      <c r="I45" s="540">
        <f>+ｳ.特管廃ｱﾙｶﾘ!$AR$24</f>
        <v>0.2</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0.02</v>
      </c>
      <c r="T45" s="540">
        <f>+ｾ.有害汚泥!$AR$24</f>
        <v>0</v>
      </c>
      <c r="U45" s="540">
        <f>+ｿ.有害廃酸!$AR$24</f>
        <v>0.2</v>
      </c>
      <c r="V45" s="540">
        <f>+ﾀ.有害廃ｱﾙｶﾘ!$AR$24</f>
        <v>0</v>
      </c>
      <c r="W45" s="540">
        <f>+ﾁ.廃水銀等!$AR$24</f>
        <v>0</v>
      </c>
      <c r="X45" s="541">
        <f t="shared" si="2"/>
        <v>494.41999999999996</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829.85</v>
      </c>
      <c r="H55" s="544">
        <f t="shared" ref="H55:W55" si="9">IF(H9="0",+H19+H20,+H9+H19+H20)</f>
        <v>13.290000000000001</v>
      </c>
      <c r="I55" s="544">
        <f t="shared" si="9"/>
        <v>0.36</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0.04</v>
      </c>
      <c r="T55" s="544">
        <f t="shared" si="9"/>
        <v>3.96</v>
      </c>
      <c r="U55" s="544">
        <f t="shared" si="9"/>
        <v>0.4</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令和   6 年   6 月   28 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横浜市鶴見区大黒町10番1号</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三菱ケミカル株式会社関東事業所鶴見地区
鶴見企画管理部長　　西島　勝昌</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045-501-1241</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三菱ケミカル株式会社　関東事業所　鶴見地区</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2036</v>
      </c>
      <c r="Q25" s="1087"/>
      <c r="R25" s="1087"/>
      <c r="S25" s="1087"/>
      <c r="T25" s="1087"/>
      <c r="U25" s="1088"/>
    </row>
    <row r="26" spans="1:23" ht="26.25" customHeight="1">
      <c r="C26" s="1046" t="s">
        <v>11</v>
      </c>
      <c r="D26" s="1079"/>
      <c r="E26" s="1080"/>
      <c r="F26" s="1057" t="str">
        <f>+表紙!F50</f>
        <v>横浜市鶴見区大黒町１０番１号</v>
      </c>
      <c r="G26" s="1058"/>
      <c r="H26" s="1058"/>
      <c r="I26" s="1058"/>
      <c r="J26" s="1058"/>
      <c r="K26" s="1058"/>
      <c r="L26" s="1058"/>
      <c r="M26" s="1058"/>
      <c r="N26" s="130" t="s">
        <v>131</v>
      </c>
      <c r="O26" s="409"/>
      <c r="P26" s="409"/>
      <c r="Q26" s="1089" t="str">
        <f>IF(+表紙!Q50="","",+表紙!Q50)</f>
        <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Ｅ16－化学工業</v>
      </c>
      <c r="G30" s="1094"/>
      <c r="H30" s="1094"/>
      <c r="I30" s="1094"/>
      <c r="J30" s="1094"/>
      <c r="K30" s="1094"/>
      <c r="L30" s="276" t="s">
        <v>48</v>
      </c>
      <c r="M30" s="276"/>
      <c r="N30" s="1095" t="str">
        <f>IF(COUNTA(表紙!N54)=1,+表紙!N54,"")</f>
        <v>163  有機化学工業製品製造業</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f>IF(+表紙!N55="","",+表紙!N55)</f>
        <v>10112.1</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t="str">
        <f>IF(+表紙!N57="","",+表紙!N57)</f>
        <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210</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[特管廃油]　油水分離／混合　→　燃料として販売
[特管廃油]　焼却　→　土木資材原料／セメント原料
[特管廃酸]　中和　→　放流
[特管廃アルカリ]　中和　→ セメント原料
[有害汚泥]　混練 → 管理型埋立
[有害廃酸]　凝集沈殿／中和　→　土木資材原料／セメント原料
[有害廃アルカリ]　中和／分解　→セメント原料
[廃水銀等]　焙焼　→　再生原料</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6</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351.48</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①社内への周知　　
②年１回の管理者層教育で周知　
③新入社員教育、転入者受入教育で周知</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6</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496.41999999999996</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現状の取り組みを継続</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特管汚泥、、特管廃酸、特管廃アルカリ、特管廃油、有害汚泥、有害廃酸、有害廃アルカリ、有害廃油、廃水銀等、感染性廃棄物</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現状継続及び分別の徹底</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なし</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なし</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なし</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なし</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なし</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なし</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351.48</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f>+表紙!K209</f>
        <v>351.48</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f>+表紙!K210</f>
        <v>338.31</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①委託処分場の視察　
②CSR報告書、自社ホームページ等での環境情報開示　
③委託業者選定に当たって再生を行なってる事業者、優良認定事業者を優先する。</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496.41999999999996</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496.41999999999996</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494.41999999999996</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管理型埋立（有害汚泥）の再資源化可能な処理委託先への変更の検討</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351.48</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電子マニフェスト100％導入済み</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2F9598E47DD84CACAD72A0449D8BE9" ma:contentTypeVersion="18" ma:contentTypeDescription="新しいドキュメントを作成します。" ma:contentTypeScope="" ma:versionID="d6310a5e24965079f9e1aa41573b2882">
  <xsd:schema xmlns:xsd="http://www.w3.org/2001/XMLSchema" xmlns:xs="http://www.w3.org/2001/XMLSchema" xmlns:p="http://schemas.microsoft.com/office/2006/metadata/properties" xmlns:ns2="29a9f73a-b17a-4b76-b96e-35d0bb045ef3" xmlns:ns3="04af1f95-395b-4930-a263-976f68ef36f3" targetNamespace="http://schemas.microsoft.com/office/2006/metadata/properties" ma:root="true" ma:fieldsID="0cd77fa283abf480d3f5432a0f6b71b3" ns2:_="" ns3:_="">
    <xsd:import namespace="29a9f73a-b17a-4b76-b96e-35d0bb045ef3"/>
    <xsd:import namespace="04af1f95-395b-4930-a263-976f68ef36f3"/>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9f73a-b17a-4b76-b96e-35d0bb045ef3"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f1f95-395b-4930-a263-976f68ef36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5f36a0-dbe0-454c-9f70-6e9c2f6ced8f}" ma:internalName="TaxCatchAll" ma:showField="CatchAllData" ma:web="04af1f95-395b-4930-a263-976f68ef36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22294-36A7-4889-9BDB-F3212181872B}">
  <ds:schemaRefs>
    <ds:schemaRef ds:uri="http://schemas.microsoft.com/sharepoint/v3/contenttype/forms"/>
  </ds:schemaRefs>
</ds:datastoreItem>
</file>

<file path=customXml/itemProps2.xml><?xml version="1.0" encoding="utf-8"?>
<ds:datastoreItem xmlns:ds="http://schemas.openxmlformats.org/officeDocument/2006/customXml" ds:itemID="{E82EA7D0-E450-48D9-B37C-644BB1440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9f73a-b17a-4b76-b96e-35d0bb045ef3"/>
    <ds:schemaRef ds:uri="04af1f95-395b-4930-a263-976f68ef3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2024-07-01T11:28:52Z</dcterms:created>
  <dcterms:modified xsi:type="dcterms:W3CDTF">2024-07-01T11:28:53Z</dcterms:modified>
</cp:coreProperties>
</file>