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<sst xmlns="http://schemas.openxmlformats.org/spreadsheetml/2006/main" count="3275" uniqueCount="460">
  <si>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</si>
  <si>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</si>
  <si>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</si>
  <si>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</si>
  <si>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</si>
  <si>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</si>
  <si>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</si>
  <si>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</si>
  <si>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</si>
  <si>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</si>
  <si>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</si>
  <si>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</si>
  <si>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</si>
  <si>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</si>
  <si>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</si>
  <si>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</si>
  <si>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</si>
  <si>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</si>
  <si>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</si>
  <si>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</si>
  <si>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</si>
  <si>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</si>
  <si>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</si>
  <si>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</si>
  <si>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</si>
  <si>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</si>
  <si>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</si>
  <si>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</si>
  <si>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</si>
  <si>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</si>
  <si>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</si>
  <si>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</si>
  <si>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</si>
  <si>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</si>
  <si>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</si>
  <si>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</si>
  <si>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</si>
  <si>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</si>
  <si>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</si>
  <si>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</si>
  <si>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</si>
  <si>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</si>
  <si>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</si>
  <si>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</si>
  <si>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</si>
  <si>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</si>
  <si>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</si>
  <si>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</si>
  <si>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</si>
  <si>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</si>
  <si>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</si>
  <si>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</si>
  <si>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</si>
  <si>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</si>
  <si>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</si>
  <si>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</si>
  <si>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</si>
  <si>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</si>
  <si>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</si>
  <si>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</si>
  <si>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</si>
  <si>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</si>
  <si>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</si>
  <si>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</si>
  <si>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</si>
  <si>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</si>
  <si>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</si>
  <si>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</si>
  <si>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</si>
  <si>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</si>
  <si>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</si>
  <si>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</si>
  <si>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</si>
  <si>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</si>
  <si>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</si>
  <si>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</si>
  <si>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</si>
  <si>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</si>
  <si>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</si>
  <si>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</si>
  <si>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</si>
  <si>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</si>
  <si>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</si>
  <si>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</si>
  <si>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</si>
  <si>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</si>
  <si>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</si>
  <si>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</si>
  <si>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</si>
  <si>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</si>
  <si>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</si>
  <si>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</si>
  <si>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</si>
  <si>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</si>
  <si>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</si>
  <si>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</si>
  <si>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</si>
  <si>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</si>
  <si>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</si>
  <si>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</si>
  <si>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</si>
  <si>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</si>
  <si>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</si>
  <si>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</si>
  <si>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</si>
  <si>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</si>
  <si>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</si>
  <si>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</si>
  <si>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</si>
  <si>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</si>
  <si>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</si>
  <si>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</si>
  <si>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</si>
  <si>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</si>
  <si>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</si>
  <si>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</si>
  <si>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</si>
  <si>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</si>
  <si>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</si>
  <si>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</si>
  <si>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</si>
  <si>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</si>
  <si>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</si>
  <si>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</si>
  <si>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</si>
  <si>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</si>
  <si>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</si>
  <si>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</si>
  <si>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</si>
  <si>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</si>
  <si>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</si>
  <si>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</si>
  <si>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</si>
  <si>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</si>
  <si>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</si>
  <si>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</si>
  <si>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</si>
  <si>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</si>
  <si>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</si>
  <si>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</si>
  <si>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</si>
  <si>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</si>
  <si>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</si>
  <si>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</si>
  <si>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</si>
  <si>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</si>
  <si>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</si>
  <si>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</si>
  <si>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</si>
  <si>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</si>
  <si>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</si>
  <si>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</si>
  <si>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</si>
  <si>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</si>
  <si>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</si>
  <si>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</si>
  <si>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</si>
  <si>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</si>
  <si>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</si>
  <si>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</si>
  <si>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</si>
  <si>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</si>
  <si>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</si>
  <si>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</si>
  <si>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</si>
  <si>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</si>
  <si>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</si>
  <si>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</si>
  <si>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</si>
  <si>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</si>
  <si>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</si>
  <si>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</si>
  <si>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</si>
  <si>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</si>
  <si>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</si>
  <si>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</si>
  <si>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</si>
  <si>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</si>
  <si>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</si>
  <si>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</si>
  <si>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</si>
  <si>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</si>
  <si>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</si>
  <si>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</si>
  <si>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</si>
  <si>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</si>
  <si>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</si>
  <si>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</si>
  <si>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</si>
  <si>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</si>
  <si>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</si>
  <si>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</si>
  <si>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</si>
  <si>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</si>
  <si>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</si>
  <si>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</si>
  <si>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</si>
  <si>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</si>
  <si>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</si>
  <si>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</si>
  <si>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</si>
  <si>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</si>
  <si>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</si>
  <si>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</si>
  <si>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</si>
  <si>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</si>
  <si>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</si>
  <si>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</si>
  <si>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</si>
  <si>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</si>
  <si>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</si>
  <si>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</si>
  <si>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</si>
  <si>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</si>
  <si>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</si>
  <si>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</si>
  <si>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</si>
  <si>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</si>
  <si>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</si>
  <si>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</si>
  <si>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</si>
  <si>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</si>
  <si>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</si>
  <si>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</si>
  <si>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</si>
  <si>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</si>
  <si>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</si>
  <si>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</si>
  <si>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</si>
  <si>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</si>
  <si>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</si>
  <si>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</si>
  <si>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</si>
  <si>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</si>
  <si>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</si>
  <si>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</si>
  <si>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</si>
  <si>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</si>
  <si>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</si>
  <si>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</si>
  <si>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</si>
  <si>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</si>
  <si>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</si>
  <si>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</si>
  <si>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</si>
  <si>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</si>
  <si>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</si>
  <si>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</si>
  <si>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</si>
  <si>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</si>
  <si>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</si>
  <si>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</si>
  <si>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</si>
  <si>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</si>
  <si>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</si>
  <si>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</si>
  <si>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</si>
  <si>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</si>
  <si>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</si>
  <si>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</si>
  <si>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</si>
  <si>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</si>
  <si>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</si>
  <si>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</si>
  <si>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</si>
  <si>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</si>
  <si>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</si>
  <si>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</si>
  <si>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</si>
  <si>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</si>
  <si>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</si>
  <si>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</si>
  <si>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</si>
  <si>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</si>
  <si>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</si>
  <si>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</si>
  <si>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</si>
  <si>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</si>
  <si>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</si>
  <si>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</si>
  <si>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</si>
  <si>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</si>
  <si>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</si>
  <si>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</si>
  <si>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</si>
  <si>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</si>
  <si>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</si>
  <si>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</si>
  <si>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</si>
  <si>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</si>
  <si>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</si>
  <si>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</si>
  <si>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</si>
  <si>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</si>
  <si>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</si>
  <si>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</si>
  <si>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</si>
  <si>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</si>
  <si>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</si>
  <si>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</si>
  <si>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</si>
  <si>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</si>
  <si>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</si>
  <si>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</si>
  <si>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</si>
  <si>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</si>
  <si>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</si>
  <si>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</si>
  <si>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</si>
  <si>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</si>
  <si>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</si>
  <si>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</si>
  <si>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</si>
  <si>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</si>
  <si>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</si>
  <si>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</si>
  <si>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</si>
  <si>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</si>
  <si>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</si>
  <si>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</si>
  <si>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</si>
  <si>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</si>
  <si>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</si>
  <si>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</si>
  <si>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</si>
  <si>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</si>
  <si>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</si>
  <si>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</si>
  <si>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</si>
  <si>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</si>
  <si>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</si>
  <si>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</si>
  <si>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</si>
  <si>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</si>
  <si>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</si>
  <si>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</si>
  <si>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</si>
  <si>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</si>
  <si>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</si>
  <si>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</si>
  <si>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</si>
  <si>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</si>
  <si>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</si>
  <si>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</si>
  <si>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</si>
  <si>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</si>
  <si>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</si>
  <si>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</si>
  <si>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</si>
  <si>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</si>
  <si>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</si>
  <si>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</si>
  <si>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</si>
  <si>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</si>
  <si>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</si>
  <si>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</si>
  <si>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</si>
  <si>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</si>
  <si>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</si>
  <si>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</si>
  <si>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</si>
  <si>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</si>
  <si>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</si>
  <si>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</si>
  <si>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</si>
  <si>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</si>
  <si>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</si>
  <si>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</si>
  <si>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</si>
  <si>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</si>
  <si>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</si>
  <si>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</si>
  <si>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</si>
  <si>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</si>
  <si>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</si>
  <si>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</si>
  <si>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</si>
  <si>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</si>
  <si>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</si>
  <si>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</si>
  <si>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</si>
  <si>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</si>
  <si>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</si>
  <si>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</si>
  <si>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</si>
  <si>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</si>
  <si>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</si>
  <si>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</si>
  <si>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</si>
  <si>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</si>
  <si>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</si>
  <si>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</si>
  <si>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</si>
  <si>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</si>
  <si>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</si>
  <si>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</si>
  <si>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</si>
  <si>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</si>
  <si>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</si>
  <si>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</si>
  <si>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</si>
  <si>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</si>
  <si>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</si>
  <si>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</si>
  <si>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</si>
  <si>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</si>
  <si>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</si>
  <si>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</si>
  <si>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</si>
  <si>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</si>
  <si>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</si>
  <si>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</si>
  <si>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</si>
  <si>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</si>
  <si>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</si>
  <si>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</si>
  <si>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</si>
  <si>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</si>
  <si>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</si>
  <si>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</si>
  <si>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</si>
  <si>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</si>
  <si>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</si>
  <si>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</si>
  <si>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</si>
  <si>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</si>
  <si>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</si>
  <si>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</si>
  <si>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</si>
  <si>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</si>
  <si>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</si>
  <si>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</si>
  <si>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</si>
  <si>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</si>
  <si>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</si>
  <si>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</si>
  <si>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</si>
  <si>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</si>
  <si>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</si>
  <si>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</si>
  <si>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</si>
  <si>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</si>
  <si>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</si>
  <si>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</si>
  <si>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</si>
  <si>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</si>
  <si>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</si>
  <si>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</si>
  <si>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</si>
  <si>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</si>
  <si>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</si>
  <si>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30 日</t>
    <phoneticPr fontId="3"/>
  </si>
  <si>
    <t>横浜市瀬谷区目黒町１０－４</t>
    <rPh sb="0" eb="9">
      <t>ヨコハマシセヤクメグロチョウ</t>
    </rPh>
    <phoneticPr fontId="3"/>
  </si>
  <si>
    <t>相武生コン株式会社
代表取締役　加賀　裕規</t>
    <rPh sb="0" eb="3">
      <t>ソウブナマ</t>
    </rPh>
    <rPh sb="5" eb="9">
      <t>カブシキガイシャ</t>
    </rPh>
    <rPh sb="10" eb="15">
      <t>ダイヒョウトリシマリヤク</t>
    </rPh>
    <rPh sb="16" eb="18">
      <t>カガ</t>
    </rPh>
    <rPh sb="19" eb="20">
      <t>ユウ</t>
    </rPh>
    <rPh sb="20" eb="21">
      <t>キ</t>
    </rPh>
    <phoneticPr fontId="3"/>
  </si>
  <si>
    <t>045-923-8111</t>
    <phoneticPr fontId="3"/>
  </si>
  <si>
    <t>相武生コン株式会社　横浜工場</t>
    <rPh sb="0" eb="3">
      <t>ソウブナマ</t>
    </rPh>
    <rPh sb="5" eb="9">
      <t>カブシキガイシャ</t>
    </rPh>
    <rPh sb="10" eb="14">
      <t>ヨコハマコウジョウ</t>
    </rPh>
    <phoneticPr fontId="3"/>
  </si>
  <si>
    <t>横浜市瀬谷区目黒町１０－４</t>
    <rPh sb="0" eb="6">
      <t>ヨコハマシセヤク</t>
    </rPh>
    <rPh sb="6" eb="9">
      <t>メグロチョウ</t>
    </rPh>
    <phoneticPr fontId="3"/>
  </si>
  <si>
    <t>045-921-4621</t>
    <phoneticPr fontId="3"/>
  </si>
  <si>
    <t>生コンクリート製造業</t>
    <rPh sb="0" eb="1">
      <t>ナマ</t>
    </rPh>
    <rPh sb="7" eb="9">
      <t>セイゾウ</t>
    </rPh>
    <rPh sb="9" eb="10">
      <t>ギョウ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</si>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</sst>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N24" sqref="N24"/>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459</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2050</v>
      </c>
      <c r="N48" s="481"/>
      <c r="O48" s="482"/>
    </row>
    <row r="49" spans="3:21" ht="18" customHeight="1" x14ac:dyDescent="0.15">
      <c r="C49" s="431" t="s">
        <v>11</v>
      </c>
      <c r="D49" s="463"/>
      <c r="E49" s="464"/>
      <c r="F49" s="450" t="s">
        <v>456</v>
      </c>
      <c r="G49" s="451"/>
      <c r="H49" s="451"/>
      <c r="I49" s="451"/>
      <c r="J49" s="451"/>
      <c r="K49" s="451"/>
      <c r="L49" s="126" t="s">
        <v>172</v>
      </c>
      <c r="M49" s="394"/>
      <c r="N49" s="483" t="s">
        <v>457</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131</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v>2100</v>
      </c>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21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15003</v>
      </c>
      <c r="I63" s="241" t="s">
        <v>4</v>
      </c>
      <c r="J63" s="499" t="s">
        <v>324</v>
      </c>
      <c r="K63" s="500"/>
      <c r="L63" s="501"/>
      <c r="M63" s="497">
        <f>+別紙!AA14</f>
        <v>7003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f>+別紙!AA12</f>
        <v>8000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相武生コン株式会社　横浜工場</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0" zoomScaleNormal="100" workbookViewId="0">
      <selection activeCell="T39" sqref="T3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14300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14300</v>
      </c>
      <c r="Q18" s="584"/>
      <c r="R18" s="584"/>
      <c r="S18" s="584"/>
      <c r="T18" s="52" t="s">
        <v>13</v>
      </c>
      <c r="U18"/>
      <c r="V18" s="248"/>
      <c r="W18"/>
      <c r="X18" s="194"/>
      <c r="Y18" s="577">
        <f>+ROUND(AH9,1)+ROUND(AH12,1)+ROUND(AH15,1)+AH18</f>
        <v>6567.4</v>
      </c>
      <c r="Z18" s="578"/>
      <c r="AA18" s="578"/>
      <c r="AB18" s="52" t="s">
        <v>4</v>
      </c>
      <c r="AC18" s="193"/>
      <c r="AD18" s="193"/>
      <c r="AE18" s="556"/>
      <c r="AH18" s="561">
        <f>+ROUND(AO18,1)+ROUND(AO21,1)</f>
        <v>6567.4</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7732.6</v>
      </c>
      <c r="Z21" s="578"/>
      <c r="AA21" s="578"/>
      <c r="AB21" s="52" t="s">
        <v>4</v>
      </c>
      <c r="AC21" s="133"/>
      <c r="AD21" s="53"/>
      <c r="AE21" s="557"/>
      <c r="AG21" s="53"/>
      <c r="AH21" s="53"/>
      <c r="AI21" s="56"/>
      <c r="AJ21" s="53"/>
      <c r="AK21" s="53"/>
      <c r="AL21" s="53"/>
      <c r="AM21" s="53"/>
      <c r="AN21" s="147"/>
      <c r="AO21" s="95">
        <v>6567.4</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15000</v>
      </c>
      <c r="E24" s="558"/>
      <c r="F24" s="558"/>
      <c r="G24" s="195" t="s">
        <v>198</v>
      </c>
      <c r="H24" s="547">
        <f>+F12</f>
        <v>14300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8000</v>
      </c>
      <c r="E27" s="558"/>
      <c r="F27" s="558"/>
      <c r="G27" s="195" t="s">
        <v>198</v>
      </c>
      <c r="H27" s="547">
        <f>+Y21</f>
        <v>7732.6</v>
      </c>
      <c r="I27" s="548"/>
      <c r="J27" s="195" t="s">
        <v>198</v>
      </c>
      <c r="M27" s="556"/>
      <c r="P27" s="561">
        <f>+R30+ROUND(R33,1)</f>
        <v>0</v>
      </c>
      <c r="Q27" s="607"/>
      <c r="R27" s="607"/>
      <c r="S27" s="607"/>
      <c r="T27" s="44" t="s">
        <v>38</v>
      </c>
      <c r="U27" s="64"/>
      <c r="V27" s="64"/>
      <c r="Y27" s="62" t="s">
        <v>39</v>
      </c>
      <c r="Z27" s="65"/>
      <c r="AH27" s="53"/>
      <c r="AI27" s="53"/>
      <c r="AJ27" s="53"/>
      <c r="AK27" s="53"/>
      <c r="AL27" s="577">
        <f>+AH18+P27</f>
        <v>6567.4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7000</v>
      </c>
      <c r="E29" s="558"/>
      <c r="F29" s="558"/>
      <c r="G29" s="195" t="s">
        <v>198</v>
      </c>
      <c r="H29" s="547">
        <f>+AL27</f>
        <v>6567.4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相武生コン株式会社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3</v>
      </c>
      <c r="E24" s="558"/>
      <c r="F24" s="558"/>
      <c r="G24" s="195" t="s">
        <v>198</v>
      </c>
      <c r="H24" s="547">
        <f>+F12</f>
        <v>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2.6</v>
      </c>
      <c r="Q27" s="607"/>
      <c r="R27" s="607"/>
      <c r="S27" s="607"/>
      <c r="T27" s="44" t="s">
        <v>38</v>
      </c>
      <c r="U27" s="64"/>
      <c r="V27" s="64"/>
      <c r="Y27" s="62" t="s">
        <v>39</v>
      </c>
      <c r="Z27" s="65"/>
      <c r="AH27" s="53"/>
      <c r="AI27" s="53"/>
      <c r="AJ27" s="53"/>
      <c r="AK27" s="53"/>
      <c r="AL27" s="577">
        <f>+AH18+P27</f>
        <v>2.6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v>
      </c>
      <c r="E29" s="558"/>
      <c r="F29" s="558"/>
      <c r="G29" s="195" t="s">
        <v>198</v>
      </c>
      <c r="H29" s="547">
        <f>+AL27</f>
        <v>2.6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2.6</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相武生コン株式会社　横浜工場</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15000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v>
      </c>
      <c r="AA9" s="322">
        <f>IF(SUM(G9:Z9)&gt;0,SUM(G9:Z9),IF(AA$19&gt;0,"0",0))</f>
        <v>15003</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8000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f t="shared" si="0"/>
        <v>8000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7000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v>
      </c>
      <c r="AA14" s="328">
        <f t="shared" si="0"/>
        <v>7003</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14300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2.6</v>
      </c>
      <c r="AA19" s="334">
        <f t="shared" ref="AA19:AA25" si="2">SUM(G19:Z19)</f>
        <v>14302.6</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14300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14300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6567.4</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6567.4</v>
      </c>
    </row>
    <row r="27" spans="2:27" ht="24" customHeight="1" x14ac:dyDescent="0.15">
      <c r="B27" s="167"/>
      <c r="C27" s="669"/>
      <c r="D27" s="172" t="s">
        <v>25</v>
      </c>
      <c r="E27" s="667" t="s">
        <v>289</v>
      </c>
      <c r="F27" s="668"/>
      <c r="G27" s="353">
        <f t="shared" ref="G27:Z27" si="5">+G23-G26</f>
        <v>0</v>
      </c>
      <c r="H27" s="353">
        <f t="shared" si="5"/>
        <v>7732.6</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7732.6</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6567.4</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6567.4</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6567.4</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6567.4</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2.6</v>
      </c>
      <c r="AA37" s="370">
        <f t="shared" si="4"/>
        <v>2.6</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2.6</v>
      </c>
      <c r="AA42" s="367">
        <f>SUM(G42:Z42)</f>
        <v>2.6</v>
      </c>
    </row>
    <row r="43" spans="2:27" ht="24" customHeight="1" x14ac:dyDescent="0.15">
      <c r="B43" s="167"/>
      <c r="C43" s="122" t="s">
        <v>237</v>
      </c>
      <c r="D43" s="690" t="s">
        <v>294</v>
      </c>
      <c r="E43" s="690"/>
      <c r="F43" s="691"/>
      <c r="G43" s="371">
        <f>+ｱ.燃え殻!$AL$27</f>
        <v>0</v>
      </c>
      <c r="H43" s="371">
        <f>+ｲ.汚泥!$AL$27</f>
        <v>6567.4</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2.6</v>
      </c>
      <c r="AA43" s="373">
        <f t="shared" si="4"/>
        <v>6570</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29300</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0</v>
      </c>
      <c r="W55" s="414">
        <f t="shared" si="10"/>
        <v>0</v>
      </c>
      <c r="X55" s="414">
        <f t="shared" si="10"/>
        <v>0</v>
      </c>
      <c r="Y55" s="414">
        <f t="shared" si="10"/>
        <v>0</v>
      </c>
      <c r="Z55" s="414">
        <f t="shared" si="10"/>
        <v>5.6</v>
      </c>
      <c r="AA55" s="415">
        <f>+AA9+AA19+AA20</f>
        <v>29305.599999999999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6  月 30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横浜市瀬谷区目黒町１０－４</v>
      </c>
      <c r="K16" s="740"/>
      <c r="L16" s="741"/>
      <c r="M16" s="741"/>
      <c r="N16" s="741"/>
      <c r="O16" s="742"/>
    </row>
    <row r="17" spans="1:15" ht="26.25" customHeight="1" x14ac:dyDescent="0.15">
      <c r="C17" s="78"/>
      <c r="H17" s="23" t="s">
        <v>7</v>
      </c>
      <c r="I17" s="23"/>
      <c r="J17" s="740" t="str">
        <f>+表紙!J40</f>
        <v>相武生コン株式会社
代表取締役　加賀　裕規</v>
      </c>
      <c r="K17" s="740"/>
      <c r="L17" s="741"/>
      <c r="M17" s="741"/>
      <c r="N17" s="741"/>
      <c r="O17" s="742"/>
    </row>
    <row r="18" spans="1:15" x14ac:dyDescent="0.15">
      <c r="C18" s="78"/>
      <c r="J18" s="21" t="s">
        <v>8</v>
      </c>
      <c r="O18" s="79"/>
    </row>
    <row r="19" spans="1:15" x14ac:dyDescent="0.15">
      <c r="C19" s="78"/>
      <c r="J19" s="24" t="s">
        <v>9</v>
      </c>
      <c r="K19" s="24"/>
      <c r="L19" s="705" t="str">
        <f>IF(+表紙!L42="","",+表紙!L42)</f>
        <v>045-923-8111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相武生コン株式会社　横浜工場</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2050</v>
      </c>
      <c r="N25" s="730"/>
      <c r="O25" s="731"/>
    </row>
    <row r="26" spans="1:15" ht="18" customHeight="1" x14ac:dyDescent="0.15">
      <c r="C26" s="431" t="s">
        <v>11</v>
      </c>
      <c r="D26" s="463"/>
      <c r="E26" s="464"/>
      <c r="F26" s="716" t="str">
        <f>+表紙!F49</f>
        <v>横浜市瀬谷区目黒町１０－４</v>
      </c>
      <c r="G26" s="717"/>
      <c r="H26" s="717"/>
      <c r="I26" s="717"/>
      <c r="J26" s="717"/>
      <c r="K26" s="717"/>
      <c r="L26" s="126" t="s">
        <v>172</v>
      </c>
      <c r="M26" s="223"/>
      <c r="N26" s="720" t="str">
        <f>IF(+表紙!N49="","",+表紙!N49)</f>
        <v>045-921-4621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Ｅ21－窯業・土石製品製造業</v>
      </c>
      <c r="G29" s="733"/>
      <c r="H29" s="733"/>
      <c r="I29" s="733"/>
      <c r="J29" s="30" t="s">
        <v>47</v>
      </c>
      <c r="K29" s="30"/>
      <c r="L29" s="734" t="str">
        <f>+表紙!L52</f>
        <v>生コンクリート製造業</v>
      </c>
      <c r="M29" s="734"/>
      <c r="N29" s="735"/>
      <c r="O29" s="736"/>
    </row>
    <row r="30" spans="1:15" ht="22.5" customHeight="1" x14ac:dyDescent="0.15">
      <c r="C30" s="296"/>
      <c r="D30" s="307" t="s">
        <v>19</v>
      </c>
      <c r="E30" s="308" t="s">
        <v>365</v>
      </c>
      <c r="F30" s="732" t="s">
        <v>366</v>
      </c>
      <c r="G30" s="519"/>
      <c r="H30" s="737"/>
      <c r="I30" s="732" t="s">
        <v>367</v>
      </c>
      <c r="J30" s="521"/>
      <c r="K30" s="522"/>
      <c r="L30" s="738">
        <f>+表紙!L53</f>
        <v>2100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21</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15003</v>
      </c>
      <c r="I40" s="241" t="s">
        <v>4</v>
      </c>
      <c r="J40" s="499" t="s">
        <v>324</v>
      </c>
      <c r="K40" s="500"/>
      <c r="L40" s="501"/>
      <c r="M40" s="700">
        <f>+表紙!M63</f>
        <v>7003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f>+表紙!H66</f>
        <v>8000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2024-07-03T05:40:06Z</dcterms:created>
  <dcterms:modified xsi:type="dcterms:W3CDTF">2024-09-09T09:42:19Z</dcterms:modified>
</cp:coreProperties>
</file>