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955" yWindow="570" windowWidth="13890" windowHeight="150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<sst xmlns="http://schemas.openxmlformats.org/spreadsheetml/2006/main" count="3174" uniqueCount="462">
  <si>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</si>
  <si>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</si>
  <si>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</si>
  <si>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</si>
  <si>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</si>
  <si>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</si>
  <si>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</si>
  <si>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</si>
  <si>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</si>
  <si>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</si>
  <si>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</si>
  <si>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</si>
  <si>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</si>
  <si>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</si>
  <si>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</si>
  <si>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</si>
  <si>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</si>
  <si>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</si>
  <si>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</si>
  <si>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</si>
  <si>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</si>
  <si>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</si>
  <si>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</si>
  <si>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</si>
  <si>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</si>
  <si>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</si>
  <si>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</si>
  <si>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</si>
  <si>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</si>
  <si>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</si>
  <si>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</si>
  <si>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</si>
  <si>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</si>
  <si>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</si>
  <si>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</si>
  <si>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</si>
  <si>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</si>
  <si>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</si>
  <si>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</si>
  <si>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</si>
  <si>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</si>
  <si>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</si>
  <si>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</si>
  <si>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</si>
  <si>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</si>
  <si>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</si>
  <si>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</si>
  <si>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</si>
  <si>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</si>
  <si>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</si>
  <si>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</si>
  <si>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</si>
  <si>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</si>
  <si>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</si>
  <si>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</si>
  <si>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</si>
  <si>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</si>
  <si>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</si>
  <si>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</si>
  <si>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</si>
  <si>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</si>
  <si>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</si>
  <si>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</si>
  <si>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</si>
  <si>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</si>
  <si>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</si>
  <si>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</si>
  <si>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</si>
  <si>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</si>
  <si>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</si>
  <si>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</si>
  <si>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</si>
  <si>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</si>
  <si>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</si>
  <si>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</si>
  <si>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</si>
  <si>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</si>
  <si>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</si>
  <si>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</si>
  <si>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</si>
  <si>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</si>
  <si>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</si>
  <si>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</si>
  <si>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</si>
  <si>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</si>
  <si>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</si>
  <si>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</si>
  <si>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</si>
  <si>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</si>
  <si>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</si>
  <si>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</si>
  <si>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</si>
  <si>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</si>
  <si>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</si>
  <si>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</si>
  <si>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</si>
  <si>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</si>
  <si>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</si>
  <si>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</si>
  <si>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</si>
  <si>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</si>
  <si>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</si>
  <si>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</si>
  <si>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</si>
  <si>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</si>
  <si>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</si>
  <si>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</si>
  <si>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</si>
  <si>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</si>
  <si>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</si>
  <si>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</si>
  <si>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</si>
  <si>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</si>
  <si>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</si>
  <si>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</si>
  <si>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</si>
  <si>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</si>
  <si>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</si>
  <si>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</si>
  <si>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</si>
  <si>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</si>
  <si>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</si>
  <si>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</si>
  <si>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</si>
  <si>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</si>
  <si>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</si>
  <si>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</si>
  <si>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</si>
  <si>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</si>
  <si>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</si>
  <si>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</si>
  <si>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</si>
  <si>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</si>
  <si>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</si>
  <si>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</si>
  <si>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</si>
  <si>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</si>
  <si>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</si>
  <si>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</si>
  <si>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</si>
  <si>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</si>
  <si>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</si>
  <si>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</si>
  <si>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</si>
  <si>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</si>
  <si>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</si>
  <si>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</si>
  <si>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</si>
  <si>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</si>
  <si>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</si>
  <si>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</si>
  <si>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</si>
  <si>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</si>
  <si>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</si>
  <si>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</si>
  <si>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</si>
  <si>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</si>
  <si>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</si>
  <si>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</si>
  <si>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</si>
  <si>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</si>
  <si>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</si>
  <si>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</si>
  <si>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</si>
  <si>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</si>
  <si>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</si>
  <si>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</si>
  <si>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</si>
  <si>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</si>
  <si>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</si>
  <si>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</si>
  <si>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</si>
  <si>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</si>
  <si>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</si>
  <si>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</si>
  <si>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</si>
  <si>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</si>
  <si>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</si>
  <si>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</si>
  <si>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</si>
  <si>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</si>
  <si>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</si>
  <si>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</si>
  <si>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</si>
  <si>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</si>
  <si>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</si>
  <si>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</si>
  <si>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</si>
  <si>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</si>
  <si>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</si>
  <si>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</si>
  <si>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</si>
  <si>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</si>
  <si>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</si>
  <si>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</si>
  <si>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</si>
  <si>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</si>
  <si>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</si>
  <si>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</si>
  <si>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</si>
  <si>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</si>
  <si>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</si>
  <si>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</si>
  <si>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</si>
  <si>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</si>
  <si>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</si>
  <si>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</si>
  <si>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</si>
  <si>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</si>
  <si>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</si>
  <si>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</si>
  <si>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</si>
  <si>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</si>
  <si>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</si>
  <si>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</si>
  <si>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</si>
  <si>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</si>
  <si>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</si>
  <si>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</si>
  <si>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</si>
  <si>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</si>
  <si>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</si>
  <si>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</si>
  <si>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</si>
  <si>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</si>
  <si>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</si>
  <si>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</si>
  <si>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</si>
  <si>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</si>
  <si>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</si>
  <si>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</si>
  <si>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</si>
  <si>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</si>
  <si>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</si>
  <si>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</si>
  <si>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</si>
  <si>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</si>
  <si>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</si>
  <si>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</si>
  <si>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</si>
  <si>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</si>
  <si>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</si>
  <si>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</si>
  <si>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</si>
  <si>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</si>
  <si>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</si>
  <si>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</si>
  <si>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</si>
  <si>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</si>
  <si>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</si>
  <si>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</si>
  <si>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</si>
  <si>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</si>
  <si>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</si>
  <si>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</si>
  <si>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</si>
  <si>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</si>
  <si>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</si>
  <si>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</si>
  <si>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</si>
  <si>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</si>
  <si>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</si>
  <si>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</si>
  <si>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</si>
  <si>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</si>
  <si>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</si>
  <si>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</si>
  <si>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</si>
  <si>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</si>
  <si>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</si>
  <si>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</si>
  <si>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</si>
  <si>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</si>
  <si>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</si>
  <si>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</si>
  <si>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</si>
  <si>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</si>
  <si>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</si>
  <si>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</si>
  <si>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</si>
  <si>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</si>
  <si>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</si>
  <si>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</si>
  <si>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</si>
  <si>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</si>
  <si>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</si>
  <si>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</si>
  <si>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</si>
  <si>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</si>
  <si>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</si>
  <si>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</si>
  <si>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</si>
  <si>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</si>
  <si>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</si>
  <si>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</si>
  <si>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</si>
  <si>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</si>
  <si>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</si>
  <si>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</si>
  <si>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</si>
  <si>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</si>
  <si>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</si>
  <si>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</si>
  <si>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</si>
  <si>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</si>
  <si>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</si>
  <si>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</si>
  <si>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</si>
  <si>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</si>
  <si>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</si>
  <si>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</si>
  <si>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</si>
  <si>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</si>
  <si>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</si>
  <si>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</si>
  <si>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</si>
  <si>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</si>
  <si>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</si>
  <si>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</si>
  <si>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</si>
  <si>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</si>
  <si>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</si>
  <si>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</si>
  <si>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</si>
  <si>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</si>
  <si>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</si>
  <si>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</si>
  <si>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</si>
  <si>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</si>
  <si>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</si>
  <si>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</si>
  <si>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</si>
  <si>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</si>
  <si>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</si>
  <si>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</si>
  <si>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</si>
  <si>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</si>
  <si>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</si>
  <si>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</si>
  <si>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</si>
  <si>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</si>
  <si>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</si>
  <si>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</si>
  <si>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</si>
  <si>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</si>
  <si>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</si>
  <si>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</si>
  <si>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</si>
  <si>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</si>
  <si>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</si>
  <si>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</si>
  <si>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</si>
  <si>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</si>
  <si>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</si>
  <si>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</si>
  <si>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</si>
  <si>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</si>
  <si>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</si>
  <si>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</si>
  <si>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</si>
  <si>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</si>
  <si>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</si>
  <si>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</si>
  <si>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</si>
  <si>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</si>
  <si>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</si>
  <si>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</si>
  <si>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</si>
  <si>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</si>
  <si>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</si>
  <si>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</si>
  <si>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</si>
  <si>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</si>
  <si>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</si>
  <si>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</si>
  <si>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</si>
  <si>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</si>
  <si>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</si>
  <si>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</si>
  <si>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</si>
  <si>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</si>
  <si>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</si>
  <si>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</si>
  <si>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</si>
  <si>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</si>
  <si>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</si>
  <si>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</si>
  <si>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</si>
  <si>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</si>
  <si>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</si>
  <si>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</si>
  <si>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</si>
  <si>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</si>
  <si>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</si>
  <si>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</si>
  <si>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</si>
  <si>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</si>
  <si>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</si>
  <si>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</si>
  <si>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</si>
  <si>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</si>
  <si>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</si>
  <si>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</si>
  <si>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</si>
  <si>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</si>
  <si>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</si>
  <si>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</si>
  <si>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</si>
  <si>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</si>
  <si>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</si>
  <si>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</si>
  <si>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</si>
  <si>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</si>
  <si>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</si>
  <si>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</si>
  <si>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</si>
  <si>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</si>
  <si>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</si>
  <si>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</si>
  <si>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</si>
  <si>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</si>
  <si>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</si>
  <si>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</si>
  <si>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</si>
  <si>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</si>
  <si>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</si>
  <si>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</si>
  <si>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</si>
  <si>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</si>
  <si>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</si>
  <si>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</si>
  <si>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</si>
  <si>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</si>
  <si>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</si>
  <si>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</si>
  <si>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</si>
  <si>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</si>
  <si>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</si>
  <si>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</si>
  <si>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</si>
  <si>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</si>
  <si>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</si>
  <si>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</si>
  <si>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</si>
  <si>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</si>
  <si>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東京都品川区大崎三丁目５番２号エステージ大崎</t>
    <rPh sb="0" eb="3">
      <t>トウキョウト</t>
    </rPh>
    <rPh sb="3" eb="6">
      <t>シナガワク</t>
    </rPh>
    <rPh sb="6" eb="8">
      <t>オオサキ</t>
    </rPh>
    <rPh sb="8" eb="11">
      <t>サンチョウメ</t>
    </rPh>
    <rPh sb="12" eb="13">
      <t>バン</t>
    </rPh>
    <rPh sb="14" eb="15">
      <t>ゴウ</t>
    </rPh>
    <rPh sb="20" eb="22">
      <t>オオサキ</t>
    </rPh>
    <phoneticPr fontId="3"/>
  </si>
  <si>
    <t>関東宇部コンクリート工業株式会社　　　　　　　　　　　　　　　　　　代表取締役　　島津　成昭</t>
    <rPh sb="0" eb="4">
      <t>カントウウベ</t>
    </rPh>
    <rPh sb="10" eb="16">
      <t>コウギョウカブシキカイシャ</t>
    </rPh>
    <rPh sb="34" eb="39">
      <t>ダイヒョウトリシマリヤク</t>
    </rPh>
    <rPh sb="41" eb="43">
      <t>シマヅ</t>
    </rPh>
    <rPh sb="44" eb="46">
      <t>ナリアキ</t>
    </rPh>
    <phoneticPr fontId="3"/>
  </si>
  <si>
    <t>03-5759-7696</t>
    <phoneticPr fontId="3"/>
  </si>
  <si>
    <t>関東宇部コンクリート工業株式会社　横浜工場</t>
    <rPh sb="0" eb="2">
      <t>カントウ</t>
    </rPh>
    <rPh sb="2" eb="4">
      <t>ウベ</t>
    </rPh>
    <rPh sb="10" eb="16">
      <t>コウギョウカブシキカイシャ</t>
    </rPh>
    <rPh sb="17" eb="21">
      <t>ヨコハマコウジョウ</t>
    </rPh>
    <phoneticPr fontId="3"/>
  </si>
  <si>
    <t>横浜市磯子区新磯子町11-1</t>
    <rPh sb="0" eb="3">
      <t>ヨコハマシ</t>
    </rPh>
    <rPh sb="3" eb="6">
      <t>イソゴク</t>
    </rPh>
    <rPh sb="6" eb="10">
      <t>シンイソゴチョウ</t>
    </rPh>
    <phoneticPr fontId="3"/>
  </si>
  <si>
    <t>045-753-5766</t>
    <phoneticPr fontId="3"/>
  </si>
  <si>
    <t>生コンクリート製造販売</t>
    <rPh sb="0" eb="1">
      <t>ナマ</t>
    </rPh>
    <rPh sb="7" eb="11">
      <t>セイゾウハンバイ</t>
    </rPh>
    <phoneticPr fontId="3"/>
  </si>
  <si>
    <t>①発生量抑制の取組み（製造工程内）　②原材料・資材等効率的利用　③教育研修　④ユーザーへの協力要請（戻りコン低減への働きかけ）の継続</t>
    <rPh sb="58" eb="59">
      <t>ハタラ</t>
    </rPh>
    <rPh sb="64" eb="66">
      <t>ケイゾク</t>
    </rPh>
    <phoneticPr fontId="3"/>
  </si>
  <si>
    <t>①発生量抑制の取組み（製造工程内）　②原材料・資材等効率的利用　③教育研修　④ユーザーへの協力要請（戻りコン低減への働きかけ）の継続</t>
    <phoneticPr fontId="3"/>
  </si>
  <si>
    <t>①ガラス・コンクリートくず・陶磁器くず　②混合廃棄物</t>
    <rPh sb="21" eb="26">
      <t>コンゴウハイキブツ</t>
    </rPh>
    <phoneticPr fontId="3"/>
  </si>
  <si>
    <t>①ガラス・コンクリートくず・陶磁器くず　②混合廃棄物</t>
    <phoneticPr fontId="3"/>
  </si>
  <si>
    <t>戻りコンを自社設備で分離、脱水処理して回収した骨材・上澄水を一部再利用している。</t>
    <rPh sb="10" eb="12">
      <t>ブンリ</t>
    </rPh>
    <rPh sb="13" eb="17">
      <t>ダッスイショリ</t>
    </rPh>
    <rPh sb="19" eb="21">
      <t>カイシュウ</t>
    </rPh>
    <rPh sb="30" eb="32">
      <t>イチブ</t>
    </rPh>
    <phoneticPr fontId="3"/>
  </si>
  <si>
    <t>洗浄水を節水することで、スラッジ水を減量＝汚泥の発生量を減量する。</t>
    <rPh sb="0" eb="3">
      <t>センジョウスイ</t>
    </rPh>
    <rPh sb="4" eb="6">
      <t>セッスイ</t>
    </rPh>
    <phoneticPr fontId="3"/>
  </si>
  <si>
    <t>洗浄水を節水することで、スラッジ水を減量＝汚泥の発生量を減量する。</t>
    <phoneticPr fontId="3"/>
  </si>
  <si>
    <t xml:space="preserve">  別紙</t>
    <rPh sb="2" eb="4">
      <t>ベッシ</t>
    </rPh>
    <phoneticPr fontId="3"/>
  </si>
  <si>
    <t>令和  ６年   ６月 １２ 日</t>
    <phoneticPr fontId="3"/>
  </si>
  <si>
    <t>戻コン⇒骨材・水に分離⇒スラッジ水⇒脱水処理⇒脱水汚泥保管⇒処理場排出⇒再利用(路盤材)             戻コン⇒固化・破砕⇒中間処理場排出⇒路盤材として再利用　　　　　　　　　　　　　　　　　　　　　　　　　　　　混合廃棄物⇒破砕⇒埋立</t>
    <rPh sb="0" eb="1">
      <t>モド</t>
    </rPh>
    <rPh sb="9" eb="10">
      <t>スイ</t>
    </rPh>
    <rPh sb="11" eb="15">
      <t>ダッスイショリ</t>
    </rPh>
    <rPh sb="16" eb="20">
      <t>ダッスイオデイ</t>
    </rPh>
    <rPh sb="20" eb="22">
      <t>ホカン</t>
    </rPh>
    <rPh sb="23" eb="25">
      <t>チュウカン</t>
    </rPh>
    <rPh sb="25" eb="27">
      <t>ショリ</t>
    </rPh>
    <rPh sb="27" eb="28">
      <t>ジョウ</t>
    </rPh>
    <rPh sb="28" eb="30">
      <t>ハイシュツ</t>
    </rPh>
    <rPh sb="30" eb="33">
      <t>ショリジョウ</t>
    </rPh>
    <rPh sb="35" eb="36">
      <t>サイ</t>
    </rPh>
    <rPh sb="40" eb="42">
      <t>リヨウ</t>
    </rPh>
    <rPh sb="57" eb="58">
      <t>モド</t>
    </rPh>
    <rPh sb="61" eb="63">
      <t>コカ</t>
    </rPh>
    <rPh sb="64" eb="66">
      <t>ハサイ</t>
    </rPh>
    <rPh sb="112" eb="117">
      <t>コンゴウハイキブツ</t>
    </rPh>
    <rPh sb="118" eb="120">
      <t>ハサイ</t>
    </rPh>
    <rPh sb="121" eb="122">
      <t>ウ</t>
    </rPh>
    <rPh sb="122" eb="12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</si>
</sst>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F62" sqref="F62:U7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460</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2078</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450</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133</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10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461</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459</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2</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15905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452</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2</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15104</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453</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454</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455</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456</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3505</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457</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3300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458</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12400</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12400</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11804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11804</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関東宇部コンクリート工業株式会社　横浜工場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Z25" sqref="Z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15100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11800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15100</v>
      </c>
      <c r="P18" s="827"/>
      <c r="Q18" s="827"/>
      <c r="R18" s="827"/>
      <c r="S18" s="67" t="s">
        <v>14</v>
      </c>
      <c r="T18"/>
      <c r="U18" s="349"/>
      <c r="V18"/>
      <c r="W18" s="233"/>
      <c r="X18" s="905">
        <f>+ROUND(AG9,1)+ROUND(AG12,1)+ROUND(AG15,1)+AG18</f>
        <v>11800</v>
      </c>
      <c r="Y18" s="906"/>
      <c r="Z18" s="906"/>
      <c r="AA18" s="67" t="s">
        <v>4</v>
      </c>
      <c r="AB18" s="232"/>
      <c r="AC18" s="232"/>
      <c r="AD18" s="872"/>
      <c r="AG18" s="862">
        <f>+ROUND(AN18,1)+ROUND(AN21,1)</f>
        <v>11800</v>
      </c>
      <c r="AH18" s="907"/>
      <c r="AI18" s="907"/>
      <c r="AJ18" s="907"/>
      <c r="AK18" s="59" t="s">
        <v>13</v>
      </c>
      <c r="AL18" s="70"/>
      <c r="AN18" s="423">
        <f>+ROUND(AT16,1)+ROUND(AT17,1)+ROUND(AT18,1)</f>
        <v>11800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3300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15901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11800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3505</v>
      </c>
      <c r="G27" s="875"/>
      <c r="H27" s="234" t="s">
        <v>198</v>
      </c>
      <c r="L27" s="872"/>
      <c r="O27" s="862">
        <f>+Q30+ROUND(Q33,1)</f>
        <v>0</v>
      </c>
      <c r="P27" s="863"/>
      <c r="Q27" s="863"/>
      <c r="R27" s="863"/>
      <c r="S27" s="59" t="s">
        <v>38</v>
      </c>
      <c r="T27" s="80"/>
      <c r="U27" s="80"/>
      <c r="X27" s="78" t="s">
        <v>39</v>
      </c>
      <c r="Y27" s="81"/>
      <c r="AG27" s="68"/>
      <c r="AH27" s="68"/>
      <c r="AI27" s="68"/>
      <c r="AJ27" s="68"/>
      <c r="AK27" s="905">
        <f>+AG18+O27</f>
        <v>11800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12396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12396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X32" sqref="AX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関東宇部コンクリート工業株式会社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v>
      </c>
      <c r="P27" s="863"/>
      <c r="Q27" s="863"/>
      <c r="R27" s="863"/>
      <c r="S27" s="59" t="s">
        <v>38</v>
      </c>
      <c r="T27" s="80"/>
      <c r="U27" s="80"/>
      <c r="X27" s="78" t="s">
        <v>39</v>
      </c>
      <c r="Y27" s="81"/>
      <c r="AG27" s="68"/>
      <c r="AH27" s="68"/>
      <c r="AI27" s="68"/>
      <c r="AJ27" s="68"/>
      <c r="AK27" s="905">
        <f>+AG18+O27</f>
        <v>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80" zoomScaleNormal="80" workbookViewId="0">
      <selection activeCell="AC11" sqref="AC11"/>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関東宇部コンクリート工業株式会社　横浜工場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15901</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v>
      </c>
      <c r="AA9" s="509">
        <f>IF(SUM(G9:Z9)&gt;0,SUM(G9:Z9),IF(AA$19&gt;0,"0",0))</f>
        <v>15905</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3505</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3505</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12396</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v>
      </c>
      <c r="AA14" s="515">
        <f t="shared" si="0"/>
        <v>12400</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12396</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v>
      </c>
      <c r="AA16" s="515">
        <f t="shared" si="0"/>
        <v>12400</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15100</v>
      </c>
      <c r="U19" s="519">
        <f t="shared" si="1"/>
        <v>0</v>
      </c>
      <c r="V19" s="519">
        <f t="shared" si="1"/>
        <v>0</v>
      </c>
      <c r="W19" s="519">
        <f t="shared" si="1"/>
        <v>0</v>
      </c>
      <c r="X19" s="519">
        <f t="shared" si="1"/>
        <v>0</v>
      </c>
      <c r="Y19" s="519">
        <f t="shared" si="1"/>
        <v>0</v>
      </c>
      <c r="Z19" s="520">
        <f t="shared" si="1"/>
        <v>4</v>
      </c>
      <c r="AA19" s="521">
        <f t="shared" ref="AA19:AA25" si="2">SUM(G19:Z19)</f>
        <v>15104</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15100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15100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11800</v>
      </c>
      <c r="U26" s="539">
        <f t="shared" si="3"/>
        <v>0</v>
      </c>
      <c r="V26" s="539">
        <f t="shared" si="3"/>
        <v>0</v>
      </c>
      <c r="W26" s="539">
        <f t="shared" si="3"/>
        <v>0</v>
      </c>
      <c r="X26" s="539">
        <f t="shared" si="3"/>
        <v>0</v>
      </c>
      <c r="Y26" s="539">
        <f t="shared" si="3"/>
        <v>0</v>
      </c>
      <c r="Z26" s="540">
        <f t="shared" si="3"/>
        <v>0</v>
      </c>
      <c r="AA26" s="541">
        <f t="shared" ref="AA26:AA47" si="4">SUM(G26:Z26)</f>
        <v>11800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3300</v>
      </c>
      <c r="U27" s="539">
        <f t="shared" si="5"/>
        <v>0</v>
      </c>
      <c r="V27" s="539">
        <f t="shared" si="5"/>
        <v>0</v>
      </c>
      <c r="W27" s="539">
        <f t="shared" si="5"/>
        <v>0</v>
      </c>
      <c r="X27" s="539">
        <f t="shared" si="5"/>
        <v>0</v>
      </c>
      <c r="Y27" s="539">
        <f t="shared" si="5"/>
        <v>0</v>
      </c>
      <c r="Z27" s="540">
        <f t="shared" si="5"/>
        <v>0</v>
      </c>
      <c r="AA27" s="541">
        <f t="shared" si="4"/>
        <v>3300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11800</v>
      </c>
      <c r="U31" s="539">
        <f t="shared" si="6"/>
        <v>0</v>
      </c>
      <c r="V31" s="539">
        <f t="shared" si="6"/>
        <v>0</v>
      </c>
      <c r="W31" s="539">
        <f t="shared" si="6"/>
        <v>0</v>
      </c>
      <c r="X31" s="539">
        <f t="shared" si="6"/>
        <v>0</v>
      </c>
      <c r="Y31" s="539">
        <f t="shared" si="6"/>
        <v>0</v>
      </c>
      <c r="Z31" s="540">
        <f t="shared" si="6"/>
        <v>0</v>
      </c>
      <c r="AA31" s="541">
        <f t="shared" si="4"/>
        <v>11800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11800</v>
      </c>
      <c r="U32" s="545">
        <f t="shared" si="7"/>
        <v>0</v>
      </c>
      <c r="V32" s="545">
        <f t="shared" si="7"/>
        <v>0</v>
      </c>
      <c r="W32" s="545">
        <f t="shared" si="7"/>
        <v>0</v>
      </c>
      <c r="X32" s="545">
        <f t="shared" si="7"/>
        <v>0</v>
      </c>
      <c r="Y32" s="545">
        <f t="shared" si="7"/>
        <v>0</v>
      </c>
      <c r="Z32" s="546">
        <f t="shared" si="7"/>
        <v>0</v>
      </c>
      <c r="AA32" s="547">
        <f t="shared" si="4"/>
        <v>11800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11800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11800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4</v>
      </c>
      <c r="AA37" s="556">
        <f t="shared" si="4"/>
        <v>4</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4</v>
      </c>
      <c r="AA38" s="547">
        <f t="shared" si="4"/>
        <v>4</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4</v>
      </c>
      <c r="AA39" s="550">
        <f t="shared" si="4"/>
        <v>4</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11800</v>
      </c>
      <c r="U43" s="557">
        <f>+ｿ.鉱さい!$AK$27</f>
        <v>0</v>
      </c>
      <c r="V43" s="557">
        <f>+ﾀ.がれき類!$AK$27</f>
        <v>0</v>
      </c>
      <c r="W43" s="557">
        <f>+ﾁ.動物のふん尿!$AK$27</f>
        <v>0</v>
      </c>
      <c r="X43" s="557">
        <f>+ﾂ.動物の死体!$AK$27</f>
        <v>0</v>
      </c>
      <c r="Y43" s="557">
        <f>+ﾃ.ばいじん!$AK$27</f>
        <v>0</v>
      </c>
      <c r="Z43" s="558">
        <f>+ﾄ.混合廃棄物その他!$AK$27</f>
        <v>4</v>
      </c>
      <c r="AA43" s="559">
        <f t="shared" si="4"/>
        <v>11804</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11800</v>
      </c>
      <c r="U45" s="563">
        <f>+ｿ.鉱さい!$AR$24</f>
        <v>0</v>
      </c>
      <c r="V45" s="563">
        <f>+ﾀ.がれき類!$AR$24</f>
        <v>0</v>
      </c>
      <c r="W45" s="563">
        <f>+ﾁ.動物のふん尿!$AR$24</f>
        <v>0</v>
      </c>
      <c r="X45" s="563">
        <f>+ﾂ.動物の死体!$AR$24</f>
        <v>0</v>
      </c>
      <c r="Y45" s="563">
        <f>+ﾃ.ばいじん!$AR$24</f>
        <v>0</v>
      </c>
      <c r="Z45" s="564">
        <f>+ﾄ.混合廃棄物その他!$AR$24</f>
        <v>4</v>
      </c>
      <c r="AA45" s="565">
        <f t="shared" si="4"/>
        <v>11804</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31001</v>
      </c>
      <c r="U55" s="634">
        <f t="shared" si="10"/>
        <v>0</v>
      </c>
      <c r="V55" s="634">
        <f t="shared" si="10"/>
        <v>0</v>
      </c>
      <c r="W55" s="634">
        <f t="shared" si="10"/>
        <v>0</v>
      </c>
      <c r="X55" s="634">
        <f t="shared" si="10"/>
        <v>0</v>
      </c>
      <c r="Y55" s="634">
        <f t="shared" si="10"/>
        <v>0</v>
      </c>
      <c r="Z55" s="634">
        <f t="shared" si="10"/>
        <v>8</v>
      </c>
      <c r="AA55" s="633">
        <f>+AA9+AA19+AA20</f>
        <v>31009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AA41" sqref="AA4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６年   ６月 １２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東京都品川区大崎三丁目５番２号エステージ大崎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関東宇部コンクリート工業株式会社　　　　　　　　　　　　　　　　　　代表取締役　　島津　成昭</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03-5759-7696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関東宇部コンクリート工業株式会社　横浜工場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2078</v>
      </c>
      <c r="Q25" s="989"/>
      <c r="R25" s="989"/>
      <c r="S25" s="989"/>
      <c r="T25" s="989"/>
      <c r="U25" s="990"/>
    </row>
    <row r="26" spans="1:22" ht="26.25" customHeight="1" x14ac:dyDescent="0.15">
      <c r="C26" s="1002" t="s">
        <v>11</v>
      </c>
      <c r="D26" s="1003"/>
      <c r="E26" s="1004"/>
      <c r="F26" s="1021" t="str">
        <f>+表紙!F50</f>
        <v>横浜市磯子区新磯子町11-1</v>
      </c>
      <c r="G26" s="1022"/>
      <c r="H26" s="1022"/>
      <c r="I26" s="1022"/>
      <c r="J26" s="1022"/>
      <c r="K26" s="1022"/>
      <c r="L26" s="1022"/>
      <c r="M26" s="1022"/>
      <c r="N26" s="454" t="s">
        <v>172</v>
      </c>
      <c r="O26" s="383"/>
      <c r="P26" s="383"/>
      <c r="Q26" s="1016" t="str">
        <f>IF(+表紙!Q50="","",+表紙!Q50)</f>
        <v>045-753-5766</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Ｅ21－窯業・土石製品製造業</v>
      </c>
      <c r="G30" s="992"/>
      <c r="H30" s="992"/>
      <c r="I30" s="992"/>
      <c r="J30" s="992"/>
      <c r="K30" s="992"/>
      <c r="L30" s="282" t="s">
        <v>48</v>
      </c>
      <c r="M30" s="282"/>
      <c r="N30" s="993" t="str">
        <f>IF(COUNTA(表紙!N54)=1,+表紙!N54,"")</f>
        <v>生コンクリート製造販売</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10</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2</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15905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①発生量抑制の取組み（製造工程内）　②原材料・資材等効率的利用　③教育研修　④ユーザーへの協力要請（戻りコン低減への働きかけ）の継続</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2</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15104</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①発生量抑制の取組み（製造工程内）　②原材料・資材等効率的利用　③教育研修　④ユーザーへの協力要請（戻りコン低減への働きかけ）の継続</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①ガラス・コンクリートくず・陶磁器くず　②混合廃棄物</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①ガラス・コンクリートくず・陶磁器くず　②混合廃棄物</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戻りコンを自社設備で分離、脱水処理して回収した骨材・上澄水を一部再利用している。</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3505</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洗浄水を節水することで、スラッジ水を減量＝汚泥の発生量を減量する。</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3300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洗浄水を節水することで、スラッジ水を減量＝汚泥の発生量を減量する。</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12400</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12400</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11804</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11804</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2024-06-12T08:39:13Z</dcterms:created>
  <dcterms:modified xsi:type="dcterms:W3CDTF">2024-09-09T09:48:51Z</dcterms:modified>
</cp:coreProperties>
</file>