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<sst xmlns="http://schemas.openxmlformats.org/spreadsheetml/2006/main" count="3275" uniqueCount="460">
  <si>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</si>
  <si>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</si>
  <si>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</si>
  <si>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</si>
  <si>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</si>
  <si>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</si>
  <si>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</si>
  <si>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</si>
  <si>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</si>
  <si>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</si>
  <si>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</si>
  <si>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</si>
  <si>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</si>
  <si>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</si>
  <si>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</si>
  <si>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</si>
  <si>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</si>
  <si>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</si>
  <si>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</si>
  <si>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</si>
  <si>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</si>
  <si>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</si>
  <si>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</si>
  <si>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</si>
  <si>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</si>
  <si>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</si>
  <si>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</si>
  <si>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</si>
  <si>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</si>
  <si>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</si>
  <si>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</si>
  <si>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</si>
  <si>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</si>
  <si>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</si>
  <si>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</si>
  <si>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</si>
  <si>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</si>
  <si>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</si>
  <si>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</si>
  <si>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</si>
  <si>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</si>
  <si>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</si>
  <si>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</si>
  <si>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</si>
  <si>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</si>
  <si>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</si>
  <si>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</si>
  <si>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</si>
  <si>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</si>
  <si>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</si>
  <si>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</si>
  <si>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</si>
  <si>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</si>
  <si>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</si>
  <si>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</si>
  <si>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</si>
  <si>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</si>
  <si>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</si>
  <si>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</si>
  <si>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</si>
  <si>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</si>
  <si>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</si>
  <si>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</si>
  <si>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</si>
  <si>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</si>
  <si>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</si>
  <si>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</si>
  <si>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</si>
  <si>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</si>
  <si>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</si>
  <si>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</si>
  <si>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</si>
  <si>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</si>
  <si>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</si>
  <si>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</si>
  <si>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</si>
  <si>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</si>
  <si>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</si>
  <si>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</si>
  <si>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</si>
  <si>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</si>
  <si>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</si>
  <si>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</si>
  <si>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</si>
  <si>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</si>
  <si>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</si>
  <si>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</si>
  <si>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</si>
  <si>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</si>
  <si>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</si>
  <si>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</si>
  <si>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</si>
  <si>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</si>
  <si>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</si>
  <si>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</si>
  <si>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</si>
  <si>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</si>
  <si>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</si>
  <si>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</si>
  <si>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</si>
  <si>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</si>
  <si>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</si>
  <si>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</si>
  <si>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</si>
  <si>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</si>
  <si>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</si>
  <si>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</si>
  <si>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</si>
  <si>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</si>
  <si>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</si>
  <si>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</si>
  <si>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</si>
  <si>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</si>
  <si>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</si>
  <si>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</si>
  <si>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</si>
  <si>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</si>
  <si>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</si>
  <si>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</si>
  <si>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</si>
  <si>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</si>
  <si>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</si>
  <si>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</si>
  <si>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</si>
  <si>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</si>
  <si>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</si>
  <si>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</si>
  <si>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</si>
  <si>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</si>
  <si>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</si>
  <si>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</si>
  <si>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</si>
  <si>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</si>
  <si>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</si>
  <si>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</si>
  <si>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</si>
  <si>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</si>
  <si>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</si>
  <si>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</si>
  <si>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</si>
  <si>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</si>
  <si>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</si>
  <si>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</si>
  <si>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</si>
  <si>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</si>
  <si>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</si>
  <si>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</si>
  <si>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</si>
  <si>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</si>
  <si>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</si>
  <si>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</si>
  <si>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</si>
  <si>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</si>
  <si>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</si>
  <si>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</si>
  <si>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</si>
  <si>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</si>
  <si>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</si>
  <si>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</si>
  <si>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</si>
  <si>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</si>
  <si>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</si>
  <si>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</si>
  <si>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</si>
  <si>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</si>
  <si>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</si>
  <si>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</si>
  <si>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</si>
  <si>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</si>
  <si>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</si>
  <si>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</si>
  <si>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</si>
  <si>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</si>
  <si>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</si>
  <si>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</si>
  <si>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</si>
  <si>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</si>
  <si>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</si>
  <si>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</si>
  <si>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</si>
  <si>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</si>
  <si>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</si>
  <si>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</si>
  <si>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</si>
  <si>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</si>
  <si>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</si>
  <si>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</si>
  <si>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</si>
  <si>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</si>
  <si>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</si>
  <si>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</si>
  <si>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</si>
  <si>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</si>
  <si>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</si>
  <si>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</si>
  <si>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</si>
  <si>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</si>
  <si>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</si>
  <si>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</si>
  <si>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</si>
  <si>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</si>
  <si>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</si>
  <si>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</si>
  <si>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</si>
  <si>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</si>
  <si>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</si>
  <si>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</si>
  <si>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</si>
  <si>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</si>
  <si>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</si>
  <si>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</si>
  <si>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</si>
  <si>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</si>
  <si>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</si>
  <si>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</si>
  <si>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</si>
  <si>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</si>
  <si>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</si>
  <si>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</si>
  <si>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</si>
  <si>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</si>
  <si>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</si>
  <si>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</si>
  <si>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</si>
  <si>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</si>
  <si>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</si>
  <si>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</si>
  <si>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</si>
  <si>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</si>
  <si>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</si>
  <si>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</si>
  <si>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</si>
  <si>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</si>
  <si>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</si>
  <si>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</si>
  <si>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</si>
  <si>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</si>
  <si>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</si>
  <si>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</si>
  <si>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</si>
  <si>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</si>
  <si>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</si>
  <si>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</si>
  <si>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</si>
  <si>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</si>
  <si>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</si>
  <si>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</si>
  <si>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</si>
  <si>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</si>
  <si>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</si>
  <si>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</si>
  <si>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</si>
  <si>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</si>
  <si>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</si>
  <si>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</si>
  <si>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</si>
  <si>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</si>
  <si>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</si>
  <si>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</si>
  <si>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</si>
  <si>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</si>
  <si>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</si>
  <si>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</si>
  <si>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</si>
  <si>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</si>
  <si>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</si>
  <si>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</si>
  <si>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</si>
  <si>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</si>
  <si>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</si>
  <si>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</si>
  <si>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</si>
  <si>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</si>
  <si>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</si>
  <si>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</si>
  <si>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</si>
  <si>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</si>
  <si>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</si>
  <si>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</si>
  <si>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</si>
  <si>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</si>
  <si>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</si>
  <si>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</si>
  <si>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</si>
  <si>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</si>
  <si>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</si>
  <si>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</si>
  <si>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</si>
  <si>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</si>
  <si>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</si>
  <si>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</si>
  <si>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</si>
  <si>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</si>
  <si>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</si>
  <si>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</si>
  <si>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</si>
  <si>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</si>
  <si>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</si>
  <si>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</si>
  <si>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</si>
  <si>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</si>
  <si>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</si>
  <si>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</si>
  <si>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</si>
  <si>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</si>
  <si>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</si>
  <si>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</si>
  <si>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</si>
  <si>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</si>
  <si>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</si>
  <si>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</si>
  <si>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</si>
  <si>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</si>
  <si>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</si>
  <si>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</si>
  <si>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</si>
  <si>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</si>
  <si>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</si>
  <si>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</si>
  <si>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</si>
  <si>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</si>
  <si>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</si>
  <si>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</si>
  <si>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</si>
  <si>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</si>
  <si>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</si>
  <si>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</si>
  <si>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</si>
  <si>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</si>
  <si>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</si>
  <si>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</si>
  <si>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</si>
  <si>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</si>
  <si>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</si>
  <si>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</si>
  <si>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</si>
  <si>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</si>
  <si>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</si>
  <si>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</si>
  <si>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</si>
  <si>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</si>
  <si>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</si>
  <si>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</si>
  <si>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</si>
  <si>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</si>
  <si>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</si>
  <si>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</si>
  <si>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</si>
  <si>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</si>
  <si>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</si>
  <si>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</si>
  <si>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</si>
  <si>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</si>
  <si>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</si>
  <si>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</si>
  <si>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</si>
  <si>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</si>
  <si>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</si>
  <si>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</si>
  <si>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</si>
  <si>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</si>
  <si>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</si>
  <si>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</si>
  <si>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</si>
  <si>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</si>
  <si>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</si>
  <si>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</si>
  <si>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</si>
  <si>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</si>
  <si>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</si>
  <si>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</si>
  <si>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</si>
  <si>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</si>
  <si>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</si>
  <si>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</si>
  <si>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</si>
  <si>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</si>
  <si>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</si>
  <si>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</si>
  <si>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</si>
  <si>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</si>
  <si>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</si>
  <si>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</si>
  <si>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</si>
  <si>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</si>
  <si>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</si>
  <si>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</si>
  <si>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</si>
  <si>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</si>
  <si>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</si>
  <si>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</si>
  <si>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</si>
  <si>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</si>
  <si>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</si>
  <si>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</si>
  <si>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</si>
  <si>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</si>
  <si>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</si>
  <si>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</si>
  <si>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</si>
  <si>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</si>
  <si>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</si>
  <si>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</si>
  <si>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</si>
  <si>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</si>
  <si>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</si>
  <si>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</si>
  <si>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</si>
  <si>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</si>
  <si>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</si>
  <si>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</si>
  <si>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</si>
  <si>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</si>
  <si>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</si>
  <si>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</si>
  <si>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</si>
  <si>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</si>
  <si>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</si>
  <si>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</si>
  <si>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</si>
  <si>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</si>
  <si>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</si>
  <si>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</si>
  <si>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</si>
  <si>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</si>
  <si>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</si>
  <si>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</si>
  <si>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</si>
  <si>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</si>
  <si>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</si>
  <si>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</si>
  <si>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</si>
  <si>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</si>
  <si>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</si>
  <si>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</si>
  <si>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</si>
  <si>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</si>
  <si>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</si>
  <si>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</si>
  <si>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</si>
  <si>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</si>
  <si>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</si>
  <si>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</si>
  <si>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</si>
  <si>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</si>
  <si>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</si>
  <si>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</si>
  <si>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</si>
  <si>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</si>
  <si>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</si>
  <si>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</si>
  <si>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</si>
  <si>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東京都品川区大崎三丁目５番２号エステージ大崎</t>
    <phoneticPr fontId="3"/>
  </si>
  <si>
    <t>関東宇部コンクリート工業株式会社　　　　　　　　　　　　　　　　　　代表取締役　　島津　成昭</t>
    <phoneticPr fontId="3"/>
  </si>
  <si>
    <t>関東宇部コンクリート工業株式会社　横浜工場</t>
    <phoneticPr fontId="3"/>
  </si>
  <si>
    <t>横浜市磯子区新磯子町11-1</t>
    <phoneticPr fontId="3"/>
  </si>
  <si>
    <t>045-753-5766</t>
    <phoneticPr fontId="3"/>
  </si>
  <si>
    <t>生コンクリート製造販売</t>
    <phoneticPr fontId="3"/>
  </si>
  <si>
    <t>03-5759-7696</t>
    <phoneticPr fontId="3"/>
  </si>
  <si>
    <t>令和  ６年   ６月 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</si>
</sst>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6" zoomScaleNormal="100" zoomScaleSheetLayoutView="100" workbookViewId="0">
      <selection activeCell="T17" sqref="T1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458</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2078</v>
      </c>
      <c r="N48" s="586"/>
      <c r="O48" s="587"/>
    </row>
    <row r="49" spans="3:21" ht="18" customHeight="1" x14ac:dyDescent="0.15">
      <c r="C49" s="564" t="s">
        <v>11</v>
      </c>
      <c r="D49" s="565"/>
      <c r="E49" s="566"/>
      <c r="F49" s="619" t="s">
        <v>455</v>
      </c>
      <c r="G49" s="620"/>
      <c r="H49" s="620"/>
      <c r="I49" s="620"/>
      <c r="J49" s="620"/>
      <c r="K49" s="620"/>
      <c r="L49" s="471" t="s">
        <v>172</v>
      </c>
      <c r="M49" s="474"/>
      <c r="N49" s="588" t="s">
        <v>456</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131</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15813</v>
      </c>
      <c r="I63" s="293" t="s">
        <v>4</v>
      </c>
      <c r="J63" s="542" t="s">
        <v>324</v>
      </c>
      <c r="K63" s="543"/>
      <c r="L63" s="544"/>
      <c r="M63" s="534">
        <f>+別紙!AA14</f>
        <v>12459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12459</v>
      </c>
      <c r="N65" s="535"/>
      <c r="O65" s="460" t="s">
        <v>4</v>
      </c>
      <c r="P65" s="175"/>
      <c r="Q65" s="176"/>
      <c r="R65" s="176"/>
      <c r="S65" s="176"/>
    </row>
    <row r="66" spans="1:48" ht="24.75" customHeight="1" x14ac:dyDescent="0.15">
      <c r="C66" s="488"/>
      <c r="D66" s="539" t="s">
        <v>303</v>
      </c>
      <c r="E66" s="540"/>
      <c r="F66" s="540"/>
      <c r="G66" s="541"/>
      <c r="H66" s="462">
        <f>+別紙!AA12</f>
        <v>3354</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Y21" sqref="AY2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15901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12396</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15901</v>
      </c>
      <c r="Q18" s="650"/>
      <c r="R18" s="650"/>
      <c r="S18" s="650"/>
      <c r="T18" s="62" t="s">
        <v>13</v>
      </c>
      <c r="U18"/>
      <c r="V18" s="300"/>
      <c r="W18"/>
      <c r="X18" s="211"/>
      <c r="Y18" s="646">
        <f>+ROUND(AH9,1)+ROUND(AH12,1)+ROUND(AH15,1)+AH18</f>
        <v>12396</v>
      </c>
      <c r="Z18" s="647"/>
      <c r="AA18" s="647"/>
      <c r="AB18" s="62" t="s">
        <v>4</v>
      </c>
      <c r="AC18" s="210"/>
      <c r="AD18" s="210"/>
      <c r="AE18" s="652"/>
      <c r="AH18" s="682">
        <f>+ROUND(AO18,1)+ROUND(AO21,1)</f>
        <v>12396</v>
      </c>
      <c r="AI18" s="679"/>
      <c r="AJ18" s="679"/>
      <c r="AK18" s="679"/>
      <c r="AL18" s="54" t="s">
        <v>13</v>
      </c>
      <c r="AM18" s="65"/>
      <c r="AO18" s="327">
        <f>+ROUND(AU16,1)+ROUND(AU17,1)+ROUND(AU18,1)</f>
        <v>12396</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3505</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15809</v>
      </c>
      <c r="E24" s="700"/>
      <c r="F24" s="700"/>
      <c r="G24" s="212" t="s">
        <v>198</v>
      </c>
      <c r="H24" s="678">
        <f>+F12</f>
        <v>15901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12396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3354</v>
      </c>
      <c r="E27" s="700"/>
      <c r="F27" s="700"/>
      <c r="G27" s="212" t="s">
        <v>198</v>
      </c>
      <c r="H27" s="678">
        <f>+Y21</f>
        <v>3505</v>
      </c>
      <c r="I27" s="679"/>
      <c r="J27" s="212" t="s">
        <v>198</v>
      </c>
      <c r="M27" s="652"/>
      <c r="P27" s="682">
        <f>+R30+ROUND(R33,1)</f>
        <v>0</v>
      </c>
      <c r="Q27" s="683"/>
      <c r="R27" s="683"/>
      <c r="S27" s="683"/>
      <c r="T27" s="54" t="s">
        <v>38</v>
      </c>
      <c r="U27" s="74"/>
      <c r="V27" s="74"/>
      <c r="Y27" s="72" t="s">
        <v>39</v>
      </c>
      <c r="Z27" s="75"/>
      <c r="AH27" s="63"/>
      <c r="AI27" s="63"/>
      <c r="AJ27" s="63"/>
      <c r="AK27" s="63"/>
      <c r="AL27" s="646">
        <f>+AH18+P27</f>
        <v>12396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12455</v>
      </c>
      <c r="E29" s="700"/>
      <c r="F29" s="700"/>
      <c r="G29" s="212" t="s">
        <v>198</v>
      </c>
      <c r="H29" s="678">
        <f>+AL27</f>
        <v>12396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12455</v>
      </c>
      <c r="E31" s="700"/>
      <c r="F31" s="700"/>
      <c r="G31" s="212" t="s">
        <v>198</v>
      </c>
      <c r="H31" s="678">
        <f>+AS24</f>
        <v>12396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R36" sqref="R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関東宇部コンクリート工業株式会社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v>
      </c>
      <c r="E24" s="700"/>
      <c r="F24" s="700"/>
      <c r="G24" s="212" t="s">
        <v>198</v>
      </c>
      <c r="H24" s="678">
        <f>+F12</f>
        <v>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v>
      </c>
      <c r="Q27" s="683"/>
      <c r="R27" s="683"/>
      <c r="S27" s="683"/>
      <c r="T27" s="54" t="s">
        <v>38</v>
      </c>
      <c r="U27" s="74"/>
      <c r="V27" s="74"/>
      <c r="Y27" s="72" t="s">
        <v>39</v>
      </c>
      <c r="Z27" s="75"/>
      <c r="AH27" s="63"/>
      <c r="AI27" s="63"/>
      <c r="AJ27" s="63"/>
      <c r="AK27" s="63"/>
      <c r="AL27" s="646">
        <f>+AH18+P27</f>
        <v>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v>
      </c>
      <c r="E29" s="700"/>
      <c r="F29" s="700"/>
      <c r="G29" s="212" t="s">
        <v>198</v>
      </c>
      <c r="H29" s="678">
        <f>+AL27</f>
        <v>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election activeCell="I41" sqref="I41"/>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関東宇部コンクリート工業株式会社　横浜工場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15809</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v>
      </c>
      <c r="AA9" s="395">
        <f>IF(SUM(G9:Z9)&gt;0,SUM(G9:Z9),IF(AA$19&gt;0,"0",0))</f>
        <v>15813</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3354</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3354</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12455</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v>
      </c>
      <c r="AA14" s="401">
        <f t="shared" si="0"/>
        <v>12459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12455</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v>
      </c>
      <c r="AA16" s="401">
        <f t="shared" si="0"/>
        <v>12459</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15901</v>
      </c>
      <c r="U19" s="405">
        <f t="shared" si="1"/>
        <v>0</v>
      </c>
      <c r="V19" s="405">
        <f t="shared" si="1"/>
        <v>0</v>
      </c>
      <c r="W19" s="405">
        <f t="shared" si="1"/>
        <v>0</v>
      </c>
      <c r="X19" s="405">
        <f t="shared" si="1"/>
        <v>0</v>
      </c>
      <c r="Y19" s="405">
        <f t="shared" si="1"/>
        <v>0</v>
      </c>
      <c r="Z19" s="406">
        <f t="shared" si="1"/>
        <v>4</v>
      </c>
      <c r="AA19" s="407">
        <f t="shared" ref="AA19:AA25" si="2">SUM(G19:Z19)</f>
        <v>15905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15901</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15901</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12396</v>
      </c>
      <c r="U26" s="426">
        <f t="shared" si="3"/>
        <v>0</v>
      </c>
      <c r="V26" s="426">
        <f t="shared" si="3"/>
        <v>0</v>
      </c>
      <c r="W26" s="426">
        <f t="shared" si="3"/>
        <v>0</v>
      </c>
      <c r="X26" s="426">
        <f t="shared" si="3"/>
        <v>0</v>
      </c>
      <c r="Y26" s="426">
        <f t="shared" si="3"/>
        <v>0</v>
      </c>
      <c r="Z26" s="427">
        <f t="shared" si="3"/>
        <v>0</v>
      </c>
      <c r="AA26" s="428">
        <f t="shared" ref="AA26:AA47" si="4">SUM(G26:Z26)</f>
        <v>12396</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3505</v>
      </c>
      <c r="U27" s="426">
        <f t="shared" si="5"/>
        <v>0</v>
      </c>
      <c r="V27" s="426">
        <f t="shared" si="5"/>
        <v>0</v>
      </c>
      <c r="W27" s="426">
        <f t="shared" si="5"/>
        <v>0</v>
      </c>
      <c r="X27" s="426">
        <f t="shared" si="5"/>
        <v>0</v>
      </c>
      <c r="Y27" s="426">
        <f t="shared" si="5"/>
        <v>0</v>
      </c>
      <c r="Z27" s="427">
        <f t="shared" si="5"/>
        <v>0</v>
      </c>
      <c r="AA27" s="428">
        <f t="shared" si="4"/>
        <v>3505</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12396</v>
      </c>
      <c r="U31" s="426">
        <f t="shared" si="6"/>
        <v>0</v>
      </c>
      <c r="V31" s="426">
        <f t="shared" si="6"/>
        <v>0</v>
      </c>
      <c r="W31" s="426">
        <f t="shared" si="6"/>
        <v>0</v>
      </c>
      <c r="X31" s="426">
        <f t="shared" si="6"/>
        <v>0</v>
      </c>
      <c r="Y31" s="426">
        <f t="shared" si="6"/>
        <v>0</v>
      </c>
      <c r="Z31" s="427">
        <f t="shared" si="6"/>
        <v>0</v>
      </c>
      <c r="AA31" s="428">
        <f t="shared" si="4"/>
        <v>12396</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12396</v>
      </c>
      <c r="U32" s="432">
        <f t="shared" si="7"/>
        <v>0</v>
      </c>
      <c r="V32" s="432">
        <f t="shared" si="7"/>
        <v>0</v>
      </c>
      <c r="W32" s="432">
        <f t="shared" si="7"/>
        <v>0</v>
      </c>
      <c r="X32" s="432">
        <f t="shared" si="7"/>
        <v>0</v>
      </c>
      <c r="Y32" s="432">
        <f t="shared" si="7"/>
        <v>0</v>
      </c>
      <c r="Z32" s="433">
        <f t="shared" si="7"/>
        <v>0</v>
      </c>
      <c r="AA32" s="434">
        <f t="shared" si="4"/>
        <v>12396</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12396</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12396</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4</v>
      </c>
      <c r="AA37" s="443">
        <f t="shared" si="4"/>
        <v>4</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4</v>
      </c>
      <c r="AA38" s="434">
        <f t="shared" si="4"/>
        <v>4</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4</v>
      </c>
      <c r="AA39" s="437">
        <f t="shared" si="4"/>
        <v>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12396</v>
      </c>
      <c r="U43" s="444">
        <f>+ｿ.鉱さい!$AL$27</f>
        <v>0</v>
      </c>
      <c r="V43" s="444">
        <f>+ﾀ.がれき類!$AL$27</f>
        <v>0</v>
      </c>
      <c r="W43" s="444">
        <f>+ﾁ.動物のふん尿!$AL$27</f>
        <v>0</v>
      </c>
      <c r="X43" s="444">
        <f>+ﾂ.動物の死体!$AL$27</f>
        <v>0</v>
      </c>
      <c r="Y43" s="444">
        <f>+ﾃ.ばいじん!$AL$27</f>
        <v>0</v>
      </c>
      <c r="Z43" s="445">
        <f>+ﾄ.混合廃棄物その他!$AL$27</f>
        <v>4</v>
      </c>
      <c r="AA43" s="446">
        <f t="shared" si="4"/>
        <v>12400</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12396</v>
      </c>
      <c r="U45" s="450">
        <f>+ｿ.鉱さい!$AS$24</f>
        <v>0</v>
      </c>
      <c r="V45" s="450">
        <f>+ﾀ.がれき類!$AS$24</f>
        <v>0</v>
      </c>
      <c r="W45" s="450">
        <f>+ﾁ.動物のふん尿!$AS$24</f>
        <v>0</v>
      </c>
      <c r="X45" s="450">
        <f>+ﾂ.動物の死体!$AS$24</f>
        <v>0</v>
      </c>
      <c r="Y45" s="450">
        <f>+ﾃ.ばいじん!$AS$24</f>
        <v>0</v>
      </c>
      <c r="Z45" s="451">
        <f>+ﾄ.混合廃棄物その他!$AS$24</f>
        <v>4</v>
      </c>
      <c r="AA45" s="452">
        <f t="shared" si="4"/>
        <v>12400</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31710</v>
      </c>
      <c r="U55" s="506">
        <f t="shared" si="10"/>
        <v>0</v>
      </c>
      <c r="V55" s="506">
        <f t="shared" si="10"/>
        <v>0</v>
      </c>
      <c r="W55" s="506">
        <f t="shared" si="10"/>
        <v>0</v>
      </c>
      <c r="X55" s="506">
        <f t="shared" si="10"/>
        <v>0</v>
      </c>
      <c r="Y55" s="506">
        <f t="shared" si="10"/>
        <v>0</v>
      </c>
      <c r="Z55" s="506">
        <f t="shared" si="10"/>
        <v>8</v>
      </c>
      <c r="AA55" s="507">
        <f>+AA9+AA19+AA20</f>
        <v>31718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L11" sqref="L11:O1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６月 １２日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東京都品川区大崎三丁目５番２号エステージ大崎</v>
      </c>
      <c r="K16" s="806"/>
      <c r="L16" s="807"/>
      <c r="M16" s="807"/>
      <c r="N16" s="807"/>
      <c r="O16" s="808"/>
    </row>
    <row r="17" spans="1:48" ht="26.25" customHeight="1" x14ac:dyDescent="0.15">
      <c r="C17" s="249"/>
      <c r="D17" s="250"/>
      <c r="E17" s="250"/>
      <c r="F17" s="250"/>
      <c r="G17" s="250"/>
      <c r="H17" s="254" t="s">
        <v>7</v>
      </c>
      <c r="I17" s="254"/>
      <c r="J17" s="806" t="str">
        <f>+表紙!J40</f>
        <v>関東宇部コンクリート工業株式会社　　　　　　　　　　　　　　　　　　代表取締役　　島津　成昭</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03-5759-7696</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関東宇部コンクリート工業株式会社　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2078</v>
      </c>
      <c r="N25" s="859"/>
      <c r="O25" s="860"/>
    </row>
    <row r="26" spans="1:48" ht="18" customHeight="1" x14ac:dyDescent="0.15">
      <c r="C26" s="839" t="s">
        <v>11</v>
      </c>
      <c r="D26" s="840"/>
      <c r="E26" s="841"/>
      <c r="F26" s="833" t="str">
        <f>+表紙!F49</f>
        <v>横浜市磯子区新磯子町11-1</v>
      </c>
      <c r="G26" s="834"/>
      <c r="H26" s="834"/>
      <c r="I26" s="834"/>
      <c r="J26" s="834"/>
      <c r="K26" s="834"/>
      <c r="L26" s="139" t="s">
        <v>172</v>
      </c>
      <c r="M26" s="259"/>
      <c r="N26" s="837" t="str">
        <f>IF(+表紙!N49="","",+表紙!N49)</f>
        <v>045-753-5766</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生コンクリート製造販売</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15813</v>
      </c>
      <c r="I40" s="293" t="s">
        <v>4</v>
      </c>
      <c r="J40" s="542" t="s">
        <v>324</v>
      </c>
      <c r="K40" s="543"/>
      <c r="L40" s="544"/>
      <c r="M40" s="865">
        <f>+表紙!M63</f>
        <v>12459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12459</v>
      </c>
      <c r="N42" s="866">
        <f>+表紙!N65</f>
        <v>0</v>
      </c>
      <c r="O42" s="197" t="s">
        <v>4</v>
      </c>
    </row>
    <row r="43" spans="1:48" ht="24.75" customHeight="1" x14ac:dyDescent="0.15">
      <c r="C43" s="191"/>
      <c r="D43" s="539" t="s">
        <v>303</v>
      </c>
      <c r="E43" s="540"/>
      <c r="F43" s="540"/>
      <c r="G43" s="541"/>
      <c r="H43" s="298">
        <f>+表紙!H66</f>
        <v>3354</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2024-06-12T08:37:17Z</dcterms:created>
  <dcterms:modified xsi:type="dcterms:W3CDTF">2024-09-09T09:48:59Z</dcterms:modified>
</cp:coreProperties>
</file>