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<sst xmlns="http://schemas.openxmlformats.org/spreadsheetml/2006/main" count="2776" uniqueCount="432">
  <si>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</si>
  <si>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</si>
  <si>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</si>
  <si>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</si>
  <si>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</si>
  <si>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</si>
  <si>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</si>
  <si>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</si>
  <si>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</si>
  <si>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</si>
  <si>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</si>
  <si>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</si>
  <si>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</si>
  <si>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</si>
  <si>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</si>
  <si>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</si>
  <si>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</si>
  <si>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</si>
  <si>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</si>
  <si>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</si>
  <si>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</si>
  <si>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</si>
  <si>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</si>
  <si>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</si>
  <si>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</si>
  <si>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</si>
  <si>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</si>
  <si>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</si>
  <si>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</si>
  <si>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</si>
  <si>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</si>
  <si>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</si>
  <si>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</si>
  <si>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</si>
  <si>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</si>
  <si>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</si>
  <si>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</si>
  <si>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</si>
  <si>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</si>
  <si>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</si>
  <si>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</si>
  <si>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</si>
  <si>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</si>
  <si>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</si>
  <si>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</si>
  <si>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</si>
  <si>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</si>
  <si>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</si>
  <si>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</si>
  <si>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</si>
  <si>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</si>
  <si>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</si>
  <si>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</si>
  <si>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</si>
  <si>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</si>
  <si>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</si>
  <si>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</si>
  <si>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</si>
  <si>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</si>
  <si>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</si>
  <si>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</si>
  <si>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</si>
  <si>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</si>
  <si>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</si>
  <si>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</si>
  <si>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</si>
  <si>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</si>
  <si>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</si>
  <si>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</si>
  <si>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</si>
  <si>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</si>
  <si>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</si>
  <si>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</si>
  <si>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</si>
  <si>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</si>
  <si>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</si>
  <si>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</si>
  <si>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</si>
  <si>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</si>
  <si>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</si>
  <si>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</si>
  <si>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</si>
  <si>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</si>
  <si>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</si>
  <si>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</si>
  <si>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</si>
  <si>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</si>
  <si>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</si>
  <si>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</si>
  <si>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</si>
  <si>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</si>
  <si>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</si>
  <si>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</si>
  <si>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</si>
  <si>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</si>
  <si>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</si>
  <si>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</si>
  <si>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</si>
  <si>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</si>
  <si>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</si>
  <si>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</si>
  <si>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</si>
  <si>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</si>
  <si>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</si>
  <si>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</si>
  <si>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</si>
  <si>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</si>
  <si>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</si>
  <si>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</si>
  <si>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</si>
  <si>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</si>
  <si>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</si>
  <si>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</si>
  <si>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</si>
  <si>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</si>
  <si>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</si>
  <si>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</si>
  <si>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</si>
  <si>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</si>
  <si>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</si>
  <si>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</si>
  <si>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</si>
  <si>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</si>
  <si>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</si>
  <si>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</si>
  <si>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</si>
  <si>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</si>
  <si>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</si>
  <si>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</si>
  <si>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</si>
  <si>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</si>
  <si>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</si>
  <si>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</si>
  <si>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</si>
  <si>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</si>
  <si>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</si>
  <si>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</si>
  <si>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</si>
  <si>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</si>
  <si>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</si>
  <si>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</si>
  <si>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</si>
  <si>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</si>
  <si>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</si>
  <si>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</si>
  <si>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</si>
  <si>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</si>
  <si>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</si>
  <si>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</si>
  <si>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</si>
  <si>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</si>
  <si>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</si>
  <si>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</si>
  <si>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</si>
  <si>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</si>
  <si>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</si>
  <si>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</si>
  <si>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</si>
  <si>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</si>
  <si>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</si>
  <si>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</si>
  <si>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</si>
  <si>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</si>
  <si>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</si>
  <si>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</si>
  <si>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</si>
  <si>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</si>
  <si>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</si>
  <si>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</si>
  <si>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</si>
  <si>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</si>
  <si>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</si>
  <si>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</si>
  <si>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</si>
  <si>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</si>
  <si>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</si>
  <si>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</si>
  <si>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</si>
  <si>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</si>
  <si>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</si>
  <si>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</si>
  <si>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</si>
  <si>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</si>
  <si>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</si>
  <si>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</si>
  <si>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</si>
  <si>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</si>
  <si>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</si>
  <si>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</si>
  <si>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</si>
  <si>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</si>
  <si>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</si>
  <si>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</si>
  <si>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</si>
  <si>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</si>
  <si>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</si>
  <si>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</si>
  <si>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</si>
  <si>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</si>
  <si>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</si>
  <si>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</si>
  <si>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</si>
  <si>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</si>
  <si>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</si>
  <si>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</si>
  <si>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</si>
  <si>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</si>
  <si>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</si>
  <si>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</si>
  <si>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</si>
  <si>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</si>
  <si>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</si>
  <si>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</si>
  <si>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</si>
  <si>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</si>
  <si>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</si>
  <si>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</si>
  <si>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</si>
  <si>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</si>
  <si>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</si>
  <si>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</si>
  <si>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</si>
  <si>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</si>
  <si>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</si>
  <si>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</si>
  <si>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</si>
  <si>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</si>
  <si>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</si>
  <si>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</si>
  <si>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</si>
  <si>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</si>
  <si>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</si>
  <si>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</si>
  <si>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</si>
  <si>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</si>
  <si>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</si>
  <si>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</si>
  <si>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</si>
  <si>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</si>
  <si>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</si>
  <si>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</si>
  <si>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</si>
  <si>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</si>
  <si>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</si>
  <si>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</si>
  <si>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</si>
  <si>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</si>
  <si>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</si>
  <si>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</si>
  <si>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</si>
  <si>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</si>
  <si>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</si>
  <si>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</si>
  <si>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</si>
  <si>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</si>
  <si>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</si>
  <si>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</si>
  <si>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</si>
  <si>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</si>
  <si>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</si>
  <si>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</si>
  <si>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</si>
  <si>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</si>
  <si>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</si>
  <si>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</si>
  <si>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</si>
  <si>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</si>
  <si>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</si>
  <si>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</si>
  <si>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</si>
  <si>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</si>
  <si>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</si>
  <si>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</si>
  <si>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</si>
  <si>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</si>
  <si>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</si>
  <si>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</si>
  <si>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</si>
  <si>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</si>
  <si>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</si>
  <si>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</si>
  <si>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</si>
  <si>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</si>
  <si>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</si>
  <si>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</si>
  <si>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</si>
  <si>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</si>
  <si>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</si>
  <si>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</si>
  <si>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</si>
  <si>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</si>
  <si>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</si>
  <si>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</si>
  <si>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</si>
  <si>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</si>
  <si>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</si>
  <si>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</si>
  <si>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</si>
  <si>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</si>
  <si>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</si>
  <si>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</si>
  <si>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</si>
  <si>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</si>
  <si>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</si>
  <si>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</si>
  <si>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</si>
  <si>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</si>
  <si>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</si>
  <si>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</si>
  <si>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</si>
  <si>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</si>
  <si>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</si>
  <si>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</si>
  <si>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</si>
  <si>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</si>
  <si>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</si>
  <si>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</si>
  <si>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</si>
  <si>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</si>
  <si>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</si>
  <si>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</si>
  <si>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</si>
  <si>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</si>
  <si>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</si>
  <si>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</si>
  <si>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</si>
  <si>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</si>
  <si>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</si>
  <si>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</si>
  <si>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</si>
  <si>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</si>
  <si>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</si>
  <si>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</si>
  <si>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</si>
  <si>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</si>
  <si>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</si>
  <si>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</si>
  <si>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</si>
  <si>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</si>
  <si>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</si>
  <si>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</si>
  <si>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</si>
  <si>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</si>
  <si>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</si>
  <si>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</si>
  <si>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</si>
  <si>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</si>
  <si>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</si>
  <si>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</si>
  <si>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</si>
  <si>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</si>
  <si>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</si>
  <si>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</si>
  <si>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</si>
  <si>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</si>
  <si>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</si>
  <si>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</si>
  <si>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</si>
  <si>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</si>
  <si>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</si>
  <si>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</si>
  <si>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</si>
  <si>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</si>
  <si>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</si>
  <si>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</si>
  <si>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</si>
  <si>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</si>
  <si>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</si>
  <si>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</si>
  <si>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</si>
  <si>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</si>
  <si>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</si>
  <si>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</si>
  <si>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</si>
  <si>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</si>
  <si>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</si>
  <si>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</si>
  <si>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</si>
  <si>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</si>
  <si>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</si>
  <si>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</si>
  <si>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</si>
  <si>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</si>
  <si>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</si>
  <si>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</si>
  <si>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</si>
  <si>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</si>
  <si>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</si>
  <si>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</si>
  <si>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</si>
  <si>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</si>
  <si>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</si>
  <si>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</si>
  <si>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</si>
  <si>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</si>
  <si>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</si>
  <si>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</si>
  <si>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</si>
  <si>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</si>
  <si>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</si>
  <si>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</si>
  <si>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</si>
  <si>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</si>
  <si>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</si>
  <si>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</si>
  <si>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</si>
  <si>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</si>
  <si>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</si>
  <si>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</si>
  <si>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</si>
  <si>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</si>
  <si>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</si>
  <si>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</si>
  <si>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</si>
  <si>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</si>
  <si>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</si>
  <si>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</si>
  <si>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</si>
  <si>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</si>
  <si>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</si>
  <si>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横浜市南区浦舟町4丁目57番地</t>
  </si>
  <si>
    <t>公立大学法人横浜市立大学附属市民総合医療センター</t>
  </si>
  <si>
    <t>医療業</t>
  </si>
  <si>
    <t>別紙のとおり</t>
    <rPh sb="0" eb="2">
      <t>ベッシ</t>
    </rPh>
    <phoneticPr fontId="3"/>
  </si>
  <si>
    <t>ごみの分別の徹底</t>
    <rPh sb="3" eb="5">
      <t>ブンベツ</t>
    </rPh>
    <rPh sb="6" eb="8">
      <t>テッテイ</t>
    </rPh>
    <phoneticPr fontId="3"/>
  </si>
  <si>
    <t>ごみの分別表に基づいた教育等</t>
    <phoneticPr fontId="3"/>
  </si>
  <si>
    <t>ごみの分別表に基づいた教育基づいた教育と知識の向上等</t>
    <phoneticPr fontId="3"/>
  </si>
  <si>
    <t>無し</t>
    <rPh sb="0" eb="1">
      <t>ナ</t>
    </rPh>
    <phoneticPr fontId="3"/>
  </si>
  <si>
    <t>ごみの分別表に基づいた分別の徹底、安全な廃棄方法の教育等</t>
    <phoneticPr fontId="3"/>
  </si>
  <si>
    <t>公立大学法人横浜市立大学附属市民総合医療センター病院長　田村　功一</t>
    <rPh sb="28" eb="30">
      <t>タムラ</t>
    </rPh>
    <rPh sb="31" eb="33">
      <t>コウイチ</t>
    </rPh>
    <phoneticPr fontId="3"/>
  </si>
  <si>
    <t>045-261-5656</t>
    <phoneticPr fontId="3"/>
  </si>
  <si>
    <t>1,600人</t>
    <rPh sb="5" eb="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</si>
</sst>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6" zoomScaleNormal="100" zoomScaleSheetLayoutView="100"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404</v>
      </c>
      <c r="W9" s="354"/>
      <c r="X9" s="354"/>
      <c r="Y9" s="357"/>
    </row>
    <row r="10" spans="1:25" s="355" customFormat="1" ht="13.5">
      <c r="A10" s="353"/>
      <c r="B10" s="353"/>
      <c r="E10" s="358" t="s">
        <v>406</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405</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395</v>
      </c>
      <c r="Q35" s="587"/>
      <c r="R35" s="587"/>
      <c r="S35" s="587"/>
      <c r="T35" s="587"/>
      <c r="U35" s="588"/>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429</v>
      </c>
      <c r="M41" s="614"/>
      <c r="N41" s="614"/>
      <c r="O41" s="614"/>
      <c r="P41" s="614"/>
      <c r="Q41" s="614"/>
      <c r="R41" s="614"/>
      <c r="S41" s="614"/>
      <c r="T41" s="614"/>
      <c r="U41" s="615"/>
    </row>
    <row r="42" spans="1:25">
      <c r="C42" s="80"/>
      <c r="L42" s="17" t="s">
        <v>8</v>
      </c>
      <c r="U42" s="81"/>
    </row>
    <row r="43" spans="1:25" ht="13.5">
      <c r="C43" s="80"/>
      <c r="L43" s="21"/>
      <c r="M43" s="21" t="s">
        <v>9</v>
      </c>
      <c r="N43" s="21"/>
      <c r="O43" s="616" t="s">
        <v>430</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421</v>
      </c>
      <c r="G48" s="596"/>
      <c r="H48" s="596"/>
      <c r="I48" s="597"/>
      <c r="J48" s="597"/>
      <c r="K48" s="597"/>
      <c r="L48" s="597"/>
      <c r="M48" s="597"/>
      <c r="N48" s="597"/>
      <c r="O48" s="597"/>
      <c r="P48" s="629" t="s">
        <v>407</v>
      </c>
      <c r="Q48" s="637"/>
      <c r="R48" s="637"/>
      <c r="S48" s="637"/>
      <c r="T48" s="637"/>
      <c r="U48" s="638"/>
    </row>
    <row r="49" spans="3:23" ht="21.75" customHeight="1">
      <c r="C49" s="634"/>
      <c r="D49" s="635"/>
      <c r="E49" s="636"/>
      <c r="F49" s="598"/>
      <c r="G49" s="599"/>
      <c r="H49" s="599"/>
      <c r="I49" s="599"/>
      <c r="J49" s="599"/>
      <c r="K49" s="599"/>
      <c r="L49" s="599"/>
      <c r="M49" s="599"/>
      <c r="N49" s="599"/>
      <c r="O49" s="599"/>
      <c r="P49" s="577">
        <v>2089</v>
      </c>
      <c r="Q49" s="578"/>
      <c r="R49" s="578"/>
      <c r="S49" s="578"/>
      <c r="T49" s="578"/>
      <c r="U49" s="579"/>
    </row>
    <row r="50" spans="3:23" ht="26.25" customHeight="1">
      <c r="C50" s="589" t="s">
        <v>11</v>
      </c>
      <c r="D50" s="590"/>
      <c r="E50" s="591"/>
      <c r="F50" s="600" t="s">
        <v>420</v>
      </c>
      <c r="G50" s="601"/>
      <c r="H50" s="601"/>
      <c r="I50" s="601"/>
      <c r="J50" s="601"/>
      <c r="K50" s="601"/>
      <c r="L50" s="601"/>
      <c r="M50" s="601"/>
      <c r="N50" s="116" t="s">
        <v>131</v>
      </c>
      <c r="O50" s="425"/>
      <c r="P50" s="425"/>
      <c r="Q50" s="580"/>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408</v>
      </c>
      <c r="G52" s="568"/>
      <c r="H52" s="568"/>
      <c r="I52" s="568"/>
      <c r="J52" s="568"/>
      <c r="K52" s="568"/>
      <c r="L52" s="568"/>
      <c r="M52" s="568"/>
      <c r="N52" s="568"/>
      <c r="O52" s="568"/>
      <c r="P52" s="568"/>
      <c r="Q52" s="568"/>
      <c r="R52" s="568"/>
      <c r="S52" s="568"/>
      <c r="T52" s="568"/>
      <c r="U52" s="569"/>
    </row>
    <row r="53" spans="3:23" ht="15" customHeight="1">
      <c r="C53" s="167" t="s">
        <v>396</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126</v>
      </c>
      <c r="G54" s="571"/>
      <c r="H54" s="571"/>
      <c r="I54" s="571"/>
      <c r="J54" s="571"/>
      <c r="K54" s="571"/>
      <c r="L54" s="27" t="s">
        <v>48</v>
      </c>
      <c r="M54" s="27"/>
      <c r="N54" s="572" t="s">
        <v>422</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v>718</v>
      </c>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t="s">
        <v>431</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423</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423</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409</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3</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74.009999999999991</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424</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410</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3</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82.1</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424</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425</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426</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411</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t="s">
        <v>427</v>
      </c>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410</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t="s">
        <v>427</v>
      </c>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411</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t="s">
        <v>427</v>
      </c>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410</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t="s">
        <v>427</v>
      </c>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411</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t="s">
        <v>427</v>
      </c>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410</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t="s">
        <v>427</v>
      </c>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411</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74.009999999999991</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f>+別紙!X15</f>
        <v>72.3</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f>+別紙!X17</f>
        <v>74.009999999999991</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428</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410</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82.1</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80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82.1</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428</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412</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74.009999999999991</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427</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397</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413</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414</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415</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416</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1" zoomScaleNormal="100" workbookViewId="0">
      <selection activeCell="AK30" sqref="AK30:AN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公立大学法人横浜市立大学附属市民総合医療センター</v>
      </c>
      <c r="AF5" s="664"/>
      <c r="AG5" s="664"/>
      <c r="AH5" s="664"/>
      <c r="AI5" s="664"/>
      <c r="AJ5" s="664"/>
      <c r="AK5" s="664"/>
      <c r="AL5" s="664"/>
      <c r="AM5" s="664"/>
      <c r="AN5" s="664"/>
      <c r="AO5" s="664"/>
      <c r="AP5" s="664"/>
      <c r="AQ5" s="664"/>
      <c r="AR5" s="664"/>
      <c r="AS5" s="664"/>
      <c r="AT5" s="664"/>
      <c r="AU5" s="664"/>
    </row>
    <row r="6" spans="2:48" ht="24.75" customHeight="1" thickBot="1">
      <c r="B6" s="365" t="s">
        <v>417</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2</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400</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1.7</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2</v>
      </c>
      <c r="P27" s="727"/>
      <c r="Q27" s="727"/>
      <c r="R27" s="727"/>
      <c r="S27" s="44" t="s">
        <v>38</v>
      </c>
      <c r="T27" s="65"/>
      <c r="U27" s="65"/>
      <c r="X27" s="63" t="s">
        <v>39</v>
      </c>
      <c r="Y27" s="66"/>
      <c r="AG27" s="53"/>
      <c r="AH27" s="53"/>
      <c r="AI27" s="53"/>
      <c r="AJ27" s="53"/>
      <c r="AK27" s="705">
        <f>+AG18+O27</f>
        <v>2</v>
      </c>
      <c r="AL27" s="706"/>
      <c r="AM27" s="706"/>
      <c r="AN27" s="706"/>
      <c r="AO27" s="52" t="s">
        <v>13</v>
      </c>
      <c r="AP27" s="295"/>
      <c r="AQ27" s="118"/>
      <c r="AR27" s="684">
        <v>2</v>
      </c>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1.7</v>
      </c>
      <c r="G29" s="708"/>
      <c r="H29" s="201" t="s">
        <v>155</v>
      </c>
      <c r="L29" s="729"/>
      <c r="O29" s="56"/>
      <c r="P29" s="134"/>
      <c r="Q29" s="51" t="s">
        <v>141</v>
      </c>
      <c r="R29" s="641" t="s">
        <v>33</v>
      </c>
      <c r="S29" s="642"/>
      <c r="T29" s="642"/>
      <c r="U29" s="643"/>
      <c r="V29" s="48"/>
      <c r="W29" s="67"/>
      <c r="X29" s="644" t="s">
        <v>227</v>
      </c>
      <c r="Y29" s="645"/>
      <c r="Z29" s="647">
        <v>2</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2</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1.7</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Normal="100" workbookViewId="0">
      <selection activeCell="AR28" sqref="AR28"/>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0.1</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0.01</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0.1</v>
      </c>
      <c r="P27" s="727"/>
      <c r="Q27" s="727"/>
      <c r="R27" s="727"/>
      <c r="S27" s="44" t="s">
        <v>38</v>
      </c>
      <c r="T27" s="65"/>
      <c r="U27" s="65"/>
      <c r="X27" s="63" t="s">
        <v>39</v>
      </c>
      <c r="Y27" s="66"/>
      <c r="AG27" s="53"/>
      <c r="AH27" s="53"/>
      <c r="AI27" s="53"/>
      <c r="AJ27" s="53"/>
      <c r="AK27" s="705">
        <f>+AG18+O27</f>
        <v>0.1</v>
      </c>
      <c r="AL27" s="706"/>
      <c r="AM27" s="706"/>
      <c r="AN27" s="706"/>
      <c r="AO27" s="52" t="s">
        <v>13</v>
      </c>
      <c r="AP27" s="295"/>
      <c r="AQ27" s="118"/>
      <c r="AR27" s="684">
        <v>0.1</v>
      </c>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0.01</v>
      </c>
      <c r="G29" s="708"/>
      <c r="H29" s="201" t="s">
        <v>155</v>
      </c>
      <c r="L29" s="729"/>
      <c r="O29" s="56"/>
      <c r="P29" s="134"/>
      <c r="Q29" s="51" t="s">
        <v>142</v>
      </c>
      <c r="R29" s="641" t="s">
        <v>33</v>
      </c>
      <c r="S29" s="642"/>
      <c r="T29" s="642"/>
      <c r="U29" s="643"/>
      <c r="V29" s="48"/>
      <c r="W29" s="67"/>
      <c r="X29" s="644" t="s">
        <v>227</v>
      </c>
      <c r="Y29" s="645"/>
      <c r="Z29" s="647">
        <v>0.1</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0.1</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0.01</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1"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zoomScaleNormal="100" workbookViewId="0">
      <selection activeCell="F31" sqref="F31:G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80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72.3</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80</v>
      </c>
      <c r="P27" s="727"/>
      <c r="Q27" s="727"/>
      <c r="R27" s="727"/>
      <c r="S27" s="44" t="s">
        <v>38</v>
      </c>
      <c r="T27" s="65"/>
      <c r="U27" s="65"/>
      <c r="X27" s="63" t="s">
        <v>39</v>
      </c>
      <c r="Y27" s="66"/>
      <c r="AG27" s="53"/>
      <c r="AH27" s="53"/>
      <c r="AI27" s="53"/>
      <c r="AJ27" s="53"/>
      <c r="AK27" s="705">
        <f>+AG18+O27</f>
        <v>80</v>
      </c>
      <c r="AL27" s="706"/>
      <c r="AM27" s="706"/>
      <c r="AN27" s="706"/>
      <c r="AO27" s="52" t="s">
        <v>13</v>
      </c>
      <c r="AP27" s="295"/>
      <c r="AQ27" s="118"/>
      <c r="AR27" s="684">
        <v>80</v>
      </c>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72.3</v>
      </c>
      <c r="G29" s="708"/>
      <c r="H29" s="201" t="s">
        <v>155</v>
      </c>
      <c r="L29" s="729"/>
      <c r="O29" s="56"/>
      <c r="P29" s="134"/>
      <c r="Q29" s="51" t="s">
        <v>142</v>
      </c>
      <c r="R29" s="641" t="s">
        <v>33</v>
      </c>
      <c r="S29" s="642"/>
      <c r="T29" s="642"/>
      <c r="U29" s="643"/>
      <c r="V29" s="48"/>
      <c r="W29" s="67"/>
      <c r="X29" s="644" t="s">
        <v>227</v>
      </c>
      <c r="Y29" s="645"/>
      <c r="Z29" s="647">
        <v>80</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72.3</v>
      </c>
      <c r="G30" s="708"/>
      <c r="H30" s="201" t="s">
        <v>155</v>
      </c>
      <c r="L30" s="729"/>
      <c r="O30" s="56"/>
      <c r="Q30" s="726">
        <f>+ROUND(Z28,2)+ROUND(Z29,2)+ROUND(Z30,2)</f>
        <v>80</v>
      </c>
      <c r="R30" s="727"/>
      <c r="S30" s="727"/>
      <c r="T30" s="727"/>
      <c r="U30" s="44" t="s">
        <v>16</v>
      </c>
      <c r="X30" s="644" t="s">
        <v>145</v>
      </c>
      <c r="Y30" s="645"/>
      <c r="Z30" s="647"/>
      <c r="AA30" s="648"/>
      <c r="AB30" s="648"/>
      <c r="AC30" s="648"/>
      <c r="AD30" s="648"/>
      <c r="AE30" s="44" t="s">
        <v>13</v>
      </c>
      <c r="AK30" s="684">
        <v>80</v>
      </c>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72.3</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8"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公立大学法人横浜市立大学附属市民総合医療センター</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7"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公立大学法人横浜市立大学附属市民総合医療センター</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1.7</v>
      </c>
      <c r="H9" s="373">
        <f>IF(OR(ｲ.特管廃酸!F24&gt;0,ｲ.特管廃酸!F24&lt;0),ｲ.特管廃酸!F24,IF(H$19&gt;0,"0",0))</f>
        <v>0.01</v>
      </c>
      <c r="I9" s="373">
        <f>IF(OR(ｳ.特管廃ｱﾙｶﾘ!F24&gt;0,ｳ.特管廃ｱﾙｶﾘ!F24&lt;0),ｳ.特管廃ｱﾙｶﾘ!F24,IF(I$19&gt;0,"0",0))</f>
        <v>0</v>
      </c>
      <c r="J9" s="373">
        <f>IF(OR(ｴ.感染性廃棄物!$F24&gt;0,ｴ.感染性廃棄物!$F24&lt;0),ｴ.感染性廃棄物!F24,IF(J$19&gt;0,"0",0))</f>
        <v>72.3</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74.009999999999991</v>
      </c>
    </row>
    <row r="10" spans="2:24" ht="24" customHeight="1">
      <c r="B10" s="157" t="s">
        <v>365</v>
      </c>
      <c r="C10" s="784" t="s">
        <v>213</v>
      </c>
      <c r="D10" s="784"/>
      <c r="E10" s="784"/>
      <c r="F10" s="785"/>
      <c r="G10" s="375" t="str">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t="str">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t="str">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t="str">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1.7</v>
      </c>
      <c r="H14" s="377">
        <f>IF(OR(ｲ.特管廃酸!F29&gt;0,ｲ.特管廃酸!F29&lt;0),ｲ.特管廃酸!F29,IF(H$19&gt;0,"0",0))</f>
        <v>0.01</v>
      </c>
      <c r="I14" s="377">
        <f>IF(OR(ｳ.特管廃ｱﾙｶﾘ!F29&gt;0,ｳ.特管廃ｱﾙｶﾘ!F29&lt;0),ｳ.特管廃ｱﾙｶﾘ!F29,IF(I$19&gt;0,"0",0))</f>
        <v>0</v>
      </c>
      <c r="J14" s="377">
        <f>IF(OR(ｴ.感染性廃棄物!$F29&gt;0,ｴ.感染性廃棄物!$F29&lt;0),ｴ.感染性廃棄物!F29,IF(J$19&gt;0,"0",0))</f>
        <v>72.3</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74.009999999999991</v>
      </c>
    </row>
    <row r="15" spans="2:24" ht="24" customHeight="1">
      <c r="B15" s="157" t="s">
        <v>168</v>
      </c>
      <c r="C15" s="749" t="s">
        <v>218</v>
      </c>
      <c r="D15" s="749"/>
      <c r="E15" s="749"/>
      <c r="F15" s="750"/>
      <c r="G15" s="377" t="str">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72.3</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72.3</v>
      </c>
    </row>
    <row r="16" spans="2:24" ht="24" customHeight="1">
      <c r="B16" s="157" t="s">
        <v>169</v>
      </c>
      <c r="C16" s="749" t="s">
        <v>219</v>
      </c>
      <c r="D16" s="749"/>
      <c r="E16" s="749"/>
      <c r="F16" s="750"/>
      <c r="G16" s="377" t="str">
        <f>IF(OR(ｱ.特管廃油!F31&gt;0,ｱ.特管廃油!F31&lt;0),ｱ.特管廃油!F31,IF(G$19&gt;0,"0",0))</f>
        <v>0</v>
      </c>
      <c r="H16" s="377" t="str">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49" t="s">
        <v>374</v>
      </c>
      <c r="D17" s="749"/>
      <c r="E17" s="749"/>
      <c r="F17" s="750"/>
      <c r="G17" s="377">
        <f>IF(OR(ｱ.特管廃油!F32&gt;0,ｱ.特管廃油!F32&lt;0),ｱ.特管廃油!F32,IF(G$19&gt;0,"0",0))</f>
        <v>1.7</v>
      </c>
      <c r="H17" s="377">
        <f>IF(OR(ｲ.特管廃酸!F32&gt;0,ｲ.特管廃酸!F32&lt;0),ｲ.特管廃酸!F32,IF(H$19&gt;0,"0",0))</f>
        <v>0.01</v>
      </c>
      <c r="I17" s="377">
        <f>IF(OR(ｳ.特管廃ｱﾙｶﾘ!F32&gt;0,ｳ.特管廃ｱﾙｶﾘ!F32&lt;0),ｳ.特管廃ｱﾙｶﾘ!F32,IF(I$19&gt;0,"0",0))</f>
        <v>0</v>
      </c>
      <c r="J17" s="377">
        <f>IF(OR(ｴ.感染性廃棄物!$F32&gt;0,ｴ.感染性廃棄物!$F32&lt;0),ｴ.感染性廃棄物!F32,IF(J$19&gt;0,"0",0))</f>
        <v>72.3</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f t="shared" si="0"/>
        <v>74.009999999999991</v>
      </c>
    </row>
    <row r="18" spans="2:24" ht="24" customHeight="1" thickBot="1">
      <c r="B18" s="158"/>
      <c r="C18" s="204" t="s">
        <v>237</v>
      </c>
      <c r="D18" s="778" t="s">
        <v>401</v>
      </c>
      <c r="E18" s="778"/>
      <c r="F18" s="779"/>
      <c r="G18" s="379" t="str">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2</v>
      </c>
      <c r="H19" s="372">
        <f t="shared" si="1"/>
        <v>0.1</v>
      </c>
      <c r="I19" s="372">
        <f t="shared" si="1"/>
        <v>0</v>
      </c>
      <c r="J19" s="372">
        <f t="shared" si="1"/>
        <v>80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82.1</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2</v>
      </c>
      <c r="H37" s="404">
        <f t="shared" si="7"/>
        <v>0.1</v>
      </c>
      <c r="I37" s="404">
        <f t="shared" si="7"/>
        <v>0</v>
      </c>
      <c r="J37" s="404">
        <f t="shared" si="7"/>
        <v>80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82.1</v>
      </c>
    </row>
    <row r="38" spans="2:24" ht="24" customHeight="1">
      <c r="B38" s="155"/>
      <c r="C38" s="772"/>
      <c r="D38" s="214"/>
      <c r="E38" s="212" t="s">
        <v>231</v>
      </c>
      <c r="F38" s="417"/>
      <c r="G38" s="398">
        <f t="shared" ref="G38:V38" si="8">SUM(G39:G41)</f>
        <v>2</v>
      </c>
      <c r="H38" s="398">
        <f t="shared" si="8"/>
        <v>0.1</v>
      </c>
      <c r="I38" s="398">
        <f t="shared" si="8"/>
        <v>0</v>
      </c>
      <c r="J38" s="398">
        <f t="shared" si="8"/>
        <v>80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82.1</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2"/>
      <c r="D40" s="215"/>
      <c r="E40" s="210"/>
      <c r="F40" s="208" t="s">
        <v>230</v>
      </c>
      <c r="G40" s="400">
        <f>+ｱ.特管廃油!$Z$29</f>
        <v>2</v>
      </c>
      <c r="H40" s="400">
        <f>+ｲ.特管廃酸!$Z$29</f>
        <v>0.1</v>
      </c>
      <c r="I40" s="400">
        <f>+ｳ.特管廃ｱﾙｶﾘ!$Z$29</f>
        <v>0</v>
      </c>
      <c r="J40" s="400">
        <f>+ｴ.感染性廃棄物!$Z$29</f>
        <v>80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82.1</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2</v>
      </c>
      <c r="H43" s="406">
        <f>+ｲ.特管廃酸!$AK$27</f>
        <v>0.1</v>
      </c>
      <c r="I43" s="406">
        <f>+ｳ.特管廃ｱﾙｶﾘ!$AK$27</f>
        <v>0</v>
      </c>
      <c r="J43" s="406">
        <f>+ｴ.感染性廃棄物!$AK$27</f>
        <v>80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82.1</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80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80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0" t="s">
        <v>402</v>
      </c>
      <c r="F46" s="771"/>
      <c r="G46" s="400">
        <f>+ｱ.特管廃油!$AR$27</f>
        <v>2</v>
      </c>
      <c r="H46" s="400">
        <f>+ｲ.特管廃酸!$AR$27</f>
        <v>0.1</v>
      </c>
      <c r="I46" s="400">
        <f>+ｳ.特管廃ｱﾙｶﾘ!$AR$27</f>
        <v>0</v>
      </c>
      <c r="J46" s="400">
        <f>+ｴ.感染性廃棄物!$AR$27</f>
        <v>80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82.1</v>
      </c>
    </row>
    <row r="47" spans="2:24" ht="26.65" customHeight="1" thickBot="1">
      <c r="B47" s="156"/>
      <c r="C47" s="163"/>
      <c r="D47" s="161" t="s">
        <v>152</v>
      </c>
      <c r="E47" s="757" t="s">
        <v>403</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3.7</v>
      </c>
      <c r="H55" s="414">
        <f t="shared" ref="H55:W55" si="9">IF(H9="0",+H19+H20,+H9+H19+H20)</f>
        <v>0.11</v>
      </c>
      <c r="I55" s="414">
        <f t="shared" si="9"/>
        <v>0</v>
      </c>
      <c r="J55" s="414">
        <f t="shared" si="9"/>
        <v>152.30000000000001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年    月    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横浜市南区浦舟町4丁目57番地</v>
      </c>
      <c r="M16" s="855"/>
      <c r="N16" s="855"/>
      <c r="O16" s="855"/>
      <c r="P16" s="855"/>
      <c r="Q16" s="855"/>
      <c r="R16" s="855"/>
      <c r="S16" s="855"/>
      <c r="T16" s="855"/>
      <c r="U16" s="303"/>
    </row>
    <row r="17" spans="1:22" ht="26.25" customHeight="1">
      <c r="C17" s="80"/>
      <c r="I17" s="20"/>
      <c r="J17" s="20" t="s">
        <v>7</v>
      </c>
      <c r="K17" s="20"/>
      <c r="L17" s="855" t="str">
        <f>+表紙!L41</f>
        <v>公立大学法人横浜市立大学附属市民総合医療センター病院長　田村　功一</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045-261-5656</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公立大学法人横浜市立大学附属市民総合医療センター</v>
      </c>
      <c r="G24" s="841"/>
      <c r="H24" s="841"/>
      <c r="I24" s="842"/>
      <c r="J24" s="842"/>
      <c r="K24" s="842"/>
      <c r="L24" s="842"/>
      <c r="M24" s="842"/>
      <c r="N24" s="842"/>
      <c r="O24" s="842"/>
      <c r="P24" s="629" t="s">
        <v>407</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2089</v>
      </c>
      <c r="Q25" s="865"/>
      <c r="R25" s="865"/>
      <c r="S25" s="865"/>
      <c r="T25" s="865"/>
      <c r="U25" s="866"/>
    </row>
    <row r="26" spans="1:22" ht="26.25" customHeight="1">
      <c r="C26" s="589" t="s">
        <v>11</v>
      </c>
      <c r="D26" s="590"/>
      <c r="E26" s="591"/>
      <c r="F26" s="845" t="str">
        <f>+表紙!F50</f>
        <v>横浜市南区浦舟町4丁目57番地</v>
      </c>
      <c r="G26" s="846"/>
      <c r="H26" s="846"/>
      <c r="I26" s="846"/>
      <c r="J26" s="846"/>
      <c r="K26" s="846"/>
      <c r="L26" s="846"/>
      <c r="M26" s="846"/>
      <c r="N26" s="116" t="s">
        <v>131</v>
      </c>
      <c r="O26"/>
      <c r="P26"/>
      <c r="Q26" s="867" t="str">
        <f>IF(+表紙!Q50="","",+表紙!Q50)</f>
        <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396</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Ｐ－医療、福祉</v>
      </c>
      <c r="G30" s="870"/>
      <c r="H30" s="870"/>
      <c r="I30" s="870"/>
      <c r="J30" s="870"/>
      <c r="K30" s="870"/>
      <c r="L30" s="27" t="s">
        <v>48</v>
      </c>
      <c r="M30" s="27"/>
      <c r="N30" s="476" t="str">
        <f>IF(COUNTA(表紙!N54)=1,+表紙!N54,"")</f>
        <v>医療業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t="str">
        <f>IF(+表紙!N56="","",+表紙!N56)</f>
        <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f>IF(+表紙!N57="","",+表紙!N57)</f>
        <v>718</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t="str">
        <f>IF(+表紙!F61="","",+表紙!F61)</f>
        <v>1,600人</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別紙のとおり</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409</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3</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74.009999999999991</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ごみの分別の徹底</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410</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3</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82.1</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ごみの分別の徹底</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ごみの分別表に基づいた教育等</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ごみの分別表に基づいた教育基づいた教育と知識の向上等</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409</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無し</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410</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無し</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409</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無し</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410</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無し</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409</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無し</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410</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無し</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409</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74.009999999999991</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f>+表紙!K209</f>
        <v>72.3</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t="str">
        <f>+表紙!K210</f>
        <v>0</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f>+表紙!K211</f>
        <v>74.009999999999991</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ごみの分別表に基づいた分別の徹底、安全な廃棄方法の教育等</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410</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82.1</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80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0</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82.1</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ごみの分別表に基づいた分別の徹底、安全な廃棄方法の教育等</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412</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74.009999999999991</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無し</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413</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414</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415</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416</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2024-06-04T05:59:52Z</dcterms:created>
  <dcterms:modified xsi:type="dcterms:W3CDTF">2024-09-09T09:52:47Z</dcterms:modified>
</cp:coreProperties>
</file>