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6605" windowHeight="8835" tabRatio="808"/>
  </bookViews>
  <sheets>
    <sheet name="表紙" sheetId="95" r:id="rId1"/>
    <sheet name="Sheet1" sheetId="99" r:id="rId2"/>
    <sheet name="ｱ.燃え殻" sheetId="2" r:id="rId3"/>
    <sheet name="ｲ.汚泥" sheetId="74" r:id="rId4"/>
    <sheet name="ｳ.廃油" sheetId="75" r:id="rId5"/>
    <sheet name="ｴ.廃酸" sheetId="76" r:id="rId6"/>
    <sheet name="ｵ.廃ｱﾙｶﾘ" sheetId="77" r:id="rId7"/>
    <sheet name="ｶ.廃ﾌﾟﾗ類" sheetId="78" r:id="rId8"/>
    <sheet name="ｷ.紙くず" sheetId="85" r:id="rId9"/>
    <sheet name="ｸ.木くず" sheetId="86" r:id="rId10"/>
    <sheet name="ｹ.繊維くず" sheetId="87" r:id="rId11"/>
    <sheet name="ｺ.動植物性残さ" sheetId="88" r:id="rId12"/>
    <sheet name="ｻ.動物系固形不要物" sheetId="89" r:id="rId13"/>
    <sheet name="ｼ.ｺﾞﾑくず" sheetId="79" r:id="rId14"/>
    <sheet name="ｽ.金属くず" sheetId="81" r:id="rId15"/>
    <sheet name="ｾ.ｶﾞﾗｽ･ｺﾝｸﾘ･陶磁器くず" sheetId="84" r:id="rId16"/>
    <sheet name="ｿ.鉱さい" sheetId="82" r:id="rId17"/>
    <sheet name="ﾀ.がれき類" sheetId="80" r:id="rId18"/>
    <sheet name="ﾁ.動物のふん尿" sheetId="90" r:id="rId19"/>
    <sheet name="ﾂ.動物の死体" sheetId="91" r:id="rId20"/>
    <sheet name="ﾃ.ばいじん" sheetId="83" r:id="rId21"/>
    <sheet name="ﾄ.混合廃棄物その他" sheetId="92" r:id="rId22"/>
    <sheet name="別紙" sheetId="94" r:id="rId23"/>
    <sheet name="印刷用表紙" sheetId="98" r:id="rId24"/>
    <sheet name="業種限定" sheetId="73" r:id="rId25"/>
    <sheet name="Sheet2" sheetId="100" r:id="rId26"/>
  </sheets>
  <definedNames>
    <definedName name="_xlnm.Print_Area" localSheetId="2">ｱ.燃え殻!$B$2:$AW$34</definedName>
    <definedName name="_xlnm.Print_Area" localSheetId="3">ｲ.汚泥!$B$2:$AW$34</definedName>
    <definedName name="_xlnm.Print_Area" localSheetId="4">ｳ.廃油!$B$2:$AW$34</definedName>
    <definedName name="_xlnm.Print_Area" localSheetId="5">ｴ.廃酸!$B$2:$AW$34</definedName>
    <definedName name="_xlnm.Print_Area" localSheetId="6">ｵ.廃ｱﾙｶﾘ!$B$2:$AW$34</definedName>
    <definedName name="_xlnm.Print_Area" localSheetId="7">ｶ.廃ﾌﾟﾗ類!$B$2:$AW$34</definedName>
    <definedName name="_xlnm.Print_Area" localSheetId="8">ｷ.紙くず!$B$2:$AW$34</definedName>
    <definedName name="_xlnm.Print_Area" localSheetId="9">ｸ.木くず!$B$2:$AW$34</definedName>
    <definedName name="_xlnm.Print_Area" localSheetId="10">ｹ.繊維くず!$B$2:$AW$34</definedName>
    <definedName name="_xlnm.Print_Area" localSheetId="11">ｺ.動植物性残さ!$B$2:$AW$34</definedName>
    <definedName name="_xlnm.Print_Area" localSheetId="12">ｻ.動物系固形不要物!$B$2:$AW$34</definedName>
    <definedName name="_xlnm.Print_Area" localSheetId="13">ｼ.ｺﾞﾑくず!$B$2:$AW$34</definedName>
    <definedName name="_xlnm.Print_Area" localSheetId="14">ｽ.金属くず!$B$2:$AW$34</definedName>
    <definedName name="_xlnm.Print_Area" localSheetId="15">ｾ.ｶﾞﾗｽ･ｺﾝｸﾘ･陶磁器くず!$B$2:$AW$34</definedName>
    <definedName name="_xlnm.Print_Area" localSheetId="16">ｿ.鉱さい!$B$2:$AW$34</definedName>
    <definedName name="_xlnm.Print_Area" localSheetId="17">ﾀ.がれき類!$B$2:$AW$34</definedName>
    <definedName name="_xlnm.Print_Area" localSheetId="18">ﾁ.動物のふん尿!$B$2:$AW$34</definedName>
    <definedName name="_xlnm.Print_Area" localSheetId="19">ﾂ.動物の死体!$B$2:$AW$34</definedName>
    <definedName name="_xlnm.Print_Area" localSheetId="20">ﾃ.ばいじん!$B$2:$AW$34</definedName>
    <definedName name="_xlnm.Print_Area" localSheetId="21">ﾄ.混合廃棄物その他!$B$2:$AW$34</definedName>
    <definedName name="_xlnm.Print_Area" localSheetId="23">印刷用表紙!$C$3:$O$72</definedName>
    <definedName name="_xlnm.Print_Area" localSheetId="24">業種限定!$B$1:$D$14</definedName>
    <definedName name="_xlnm.Print_Area" localSheetId="0">表紙!$C$26:$O$95</definedName>
    <definedName name="_xlnm.Print_Area" localSheetId="22">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<sst xmlns="http://schemas.openxmlformats.org/spreadsheetml/2006/main" count="3275" uniqueCount="458">
  <si>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</si>
  <si>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</si>
  <si>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</si>
  <si>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</si>
  <si>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</si>
  <si>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</si>
  <si>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</si>
  <si>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</si>
  <si>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</si>
  <si>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</si>
  <si>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</si>
  <si>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</si>
  <si>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</si>
  <si>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</si>
  <si>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</si>
  <si>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</si>
  <si>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</si>
  <si>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</si>
  <si>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</si>
  <si>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</si>
  <si>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</si>
  <si>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</si>
  <si>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</si>
  <si>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</si>
  <si>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</si>
  <si>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</si>
  <si>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</si>
  <si>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</si>
  <si>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</si>
  <si>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</si>
  <si>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</si>
  <si>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</si>
  <si>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</si>
  <si>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</si>
  <si>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</si>
  <si>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</si>
  <si>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</si>
  <si>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</si>
  <si>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</si>
  <si>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</si>
  <si>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</si>
  <si>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</si>
  <si>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</si>
  <si>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</si>
  <si>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</si>
  <si>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</si>
  <si>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</si>
  <si>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</si>
  <si>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</si>
  <si>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</si>
  <si>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</si>
  <si>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</si>
  <si>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</si>
  <si>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</si>
  <si>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</si>
  <si>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</si>
  <si>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</si>
  <si>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</si>
  <si>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</si>
  <si>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</si>
  <si>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</si>
  <si>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</si>
  <si>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</si>
  <si>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</si>
  <si>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</si>
  <si>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</si>
  <si>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</si>
  <si>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</si>
  <si>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</si>
  <si>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</si>
  <si>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</si>
  <si>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</si>
  <si>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</si>
  <si>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</si>
  <si>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</si>
  <si>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</si>
  <si>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</si>
  <si>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</si>
  <si>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</si>
  <si>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</si>
  <si>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</si>
  <si>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</si>
  <si>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</si>
  <si>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</si>
  <si>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</si>
  <si>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</si>
  <si>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</si>
  <si>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</si>
  <si>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</si>
  <si>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</si>
  <si>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</si>
  <si>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</si>
  <si>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</si>
  <si>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</si>
  <si>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</si>
  <si>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</si>
  <si>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</si>
  <si>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</si>
  <si>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</si>
  <si>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</si>
  <si>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</si>
  <si>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</si>
  <si>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</si>
  <si>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</si>
  <si>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</si>
  <si>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</si>
  <si>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</si>
  <si>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</si>
  <si>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</si>
  <si>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</si>
  <si>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</si>
  <si>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</si>
  <si>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</si>
  <si>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</si>
  <si>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</si>
  <si>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</si>
  <si>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</si>
  <si>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</si>
  <si>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</si>
  <si>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</si>
  <si>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</si>
  <si>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</si>
  <si>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</si>
  <si>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</si>
  <si>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</si>
  <si>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</si>
  <si>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</si>
  <si>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</si>
  <si>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</si>
  <si>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</si>
  <si>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</si>
  <si>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</si>
  <si>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</si>
  <si>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</si>
  <si>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</si>
  <si>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</si>
  <si>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</si>
  <si>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</si>
  <si>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</si>
  <si>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</si>
  <si>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</si>
  <si>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</si>
  <si>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</si>
  <si>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</si>
  <si>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</si>
  <si>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</si>
  <si>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</si>
  <si>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</si>
  <si>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</si>
  <si>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</si>
  <si>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</si>
  <si>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</si>
  <si>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</si>
  <si>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</si>
  <si>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</si>
  <si>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</si>
  <si>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</si>
  <si>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</si>
  <si>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</si>
  <si>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</si>
  <si>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</si>
  <si>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</si>
  <si>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</si>
  <si>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</si>
  <si>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</si>
  <si>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</si>
  <si>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</si>
  <si>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</si>
  <si>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</si>
  <si>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</si>
  <si>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</si>
  <si>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</si>
  <si>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</si>
  <si>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</si>
  <si>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</si>
  <si>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</si>
  <si>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</si>
  <si>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</si>
  <si>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</si>
  <si>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</si>
  <si>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</si>
  <si>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</si>
  <si>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</si>
  <si>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</si>
  <si>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</si>
  <si>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</si>
  <si>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</si>
  <si>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</si>
  <si>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</si>
  <si>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</si>
  <si>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</si>
  <si>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</si>
  <si>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</si>
  <si>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</si>
  <si>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</si>
  <si>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</si>
  <si>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</si>
  <si>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</si>
  <si>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</si>
  <si>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</si>
  <si>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</si>
  <si>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</si>
  <si>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</si>
  <si>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</si>
  <si>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</si>
  <si>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</si>
  <si>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</si>
  <si>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</si>
  <si>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</si>
  <si>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</si>
  <si>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</si>
  <si>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</si>
  <si>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</si>
  <si>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</si>
  <si>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</si>
  <si>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</si>
  <si>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</si>
  <si>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</si>
  <si>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</si>
  <si>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</si>
  <si>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</si>
  <si>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</si>
  <si>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</si>
  <si>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</si>
  <si>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</si>
  <si>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</si>
  <si>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</si>
  <si>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</si>
  <si>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</si>
  <si>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</si>
  <si>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</si>
  <si>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</si>
  <si>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</si>
  <si>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</si>
  <si>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</si>
  <si>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</si>
  <si>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</si>
  <si>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</si>
  <si>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</si>
  <si>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</si>
  <si>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</si>
  <si>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</si>
  <si>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</si>
  <si>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</si>
  <si>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</si>
  <si>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</si>
  <si>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</si>
  <si>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</si>
  <si>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</si>
  <si>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</si>
  <si>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</si>
  <si>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</si>
  <si>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</si>
  <si>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</si>
  <si>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</si>
  <si>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</si>
  <si>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</si>
  <si>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</si>
  <si>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</si>
  <si>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</si>
  <si>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</si>
  <si>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</si>
  <si>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</si>
  <si>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</si>
  <si>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</si>
  <si>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</si>
  <si>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</si>
  <si>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</si>
  <si>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</si>
  <si>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</si>
  <si>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</si>
  <si>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</si>
  <si>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</si>
  <si>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</si>
  <si>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</si>
  <si>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</si>
  <si>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</si>
  <si>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</si>
  <si>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</si>
  <si>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</si>
  <si>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</si>
  <si>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</si>
  <si>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</si>
  <si>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</si>
  <si>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</si>
  <si>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</si>
  <si>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</si>
  <si>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</si>
  <si>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</si>
  <si>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</si>
  <si>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</si>
  <si>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</si>
  <si>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</si>
  <si>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</si>
  <si>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</si>
  <si>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</si>
  <si>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</si>
  <si>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</si>
  <si>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</si>
  <si>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</si>
  <si>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</si>
  <si>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</si>
  <si>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</si>
  <si>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</si>
  <si>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</si>
  <si>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</si>
  <si>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</si>
  <si>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</si>
  <si>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</si>
  <si>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</si>
  <si>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</si>
  <si>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</si>
  <si>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</si>
  <si>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</si>
  <si>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</si>
  <si>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</si>
  <si>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</si>
  <si>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</si>
  <si>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</si>
  <si>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</si>
  <si>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</si>
  <si>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</si>
  <si>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</si>
  <si>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</si>
  <si>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</si>
  <si>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</si>
  <si>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</si>
  <si>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</si>
  <si>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</si>
  <si>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</si>
  <si>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</si>
  <si>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</si>
  <si>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</si>
  <si>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</si>
  <si>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</si>
  <si>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</si>
  <si>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</si>
  <si>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</si>
  <si>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</si>
  <si>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</si>
  <si>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</si>
  <si>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</si>
  <si>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</si>
  <si>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</si>
  <si>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</si>
  <si>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</si>
  <si>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</si>
  <si>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</si>
  <si>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</si>
  <si>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</si>
  <si>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</si>
  <si>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</si>
  <si>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</si>
  <si>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</si>
  <si>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</si>
  <si>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</si>
  <si>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</si>
  <si>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</si>
  <si>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</si>
  <si>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</si>
  <si>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</si>
  <si>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</si>
  <si>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</si>
  <si>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</si>
  <si>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</si>
  <si>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</si>
  <si>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</si>
  <si>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</si>
  <si>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</si>
  <si>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</si>
  <si>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</si>
  <si>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</si>
  <si>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</si>
  <si>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</si>
  <si>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</si>
  <si>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</si>
  <si>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</si>
  <si>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</si>
  <si>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</si>
  <si>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</si>
  <si>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</si>
  <si>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</si>
  <si>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</si>
  <si>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</si>
  <si>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</si>
  <si>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</si>
  <si>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</si>
  <si>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</si>
  <si>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</si>
  <si>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</si>
  <si>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</si>
  <si>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</si>
  <si>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</si>
  <si>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</si>
  <si>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</si>
  <si>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</si>
  <si>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</si>
  <si>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</si>
  <si>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</si>
  <si>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</si>
  <si>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</si>
  <si>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</si>
  <si>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</si>
  <si>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</si>
  <si>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</si>
  <si>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</si>
  <si>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</si>
  <si>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</si>
  <si>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</si>
  <si>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</si>
  <si>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</si>
  <si>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</si>
  <si>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</si>
  <si>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</si>
  <si>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</si>
  <si>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</si>
  <si>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</si>
  <si>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</si>
  <si>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</si>
  <si>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</si>
  <si>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</si>
  <si>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</si>
  <si>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</si>
  <si>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</si>
  <si>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</si>
  <si>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</si>
  <si>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</si>
  <si>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</si>
  <si>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</si>
  <si>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</si>
  <si>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</si>
  <si>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</si>
  <si>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</si>
  <si>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</si>
  <si>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</si>
  <si>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</si>
  <si>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</si>
  <si>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</si>
  <si>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</si>
  <si>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</si>
  <si>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</si>
  <si>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</si>
  <si>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</si>
  <si>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</si>
  <si>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</si>
  <si>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</si>
  <si>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</si>
  <si>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</si>
  <si>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</si>
  <si>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</si>
  <si>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</si>
  <si>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</si>
  <si>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  年  5  月    日</t>
    <phoneticPr fontId="3"/>
  </si>
  <si>
    <t>横浜市緑区北八朔町１３８６番地</t>
    <rPh sb="0" eb="9">
      <t>ヨコハマシミドリクキタハッサクチョウ</t>
    </rPh>
    <rPh sb="13" eb="15">
      <t>バンチ</t>
    </rPh>
    <phoneticPr fontId="3"/>
  </si>
  <si>
    <t>株式会社　大和田商店</t>
    <rPh sb="0" eb="4">
      <t>カブシキガイシャ</t>
    </rPh>
    <rPh sb="5" eb="10">
      <t>オオワダショウテン</t>
    </rPh>
    <phoneticPr fontId="3"/>
  </si>
  <si>
    <t>株式会社　大和田商店　　　　　　　　　　　　　　　　　　　　　　　　代表取締役　大和田敏幸</t>
    <rPh sb="0" eb="4">
      <t>カブシキガイシャ</t>
    </rPh>
    <rPh sb="5" eb="10">
      <t>オオワダショウテン</t>
    </rPh>
    <rPh sb="34" eb="39">
      <t>ダイヒョウトリシマリヤク</t>
    </rPh>
    <rPh sb="40" eb="45">
      <t>オオワダトシユキ</t>
    </rPh>
    <phoneticPr fontId="3"/>
  </si>
  <si>
    <t>０４５－９３４－２７８７</t>
    <phoneticPr fontId="3"/>
  </si>
  <si>
    <t>生コンクリート製造業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</si>
</sst>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C26" zoomScaleNormal="100" zoomScaleSheetLayoutView="100" workbookViewId="0">
      <selection activeCell="L56" sqref="L56:M56"/>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455</v>
      </c>
      <c r="K40" s="454"/>
      <c r="L40" s="455"/>
      <c r="M40" s="455"/>
      <c r="N40" s="455"/>
      <c r="O40" s="456"/>
    </row>
    <row r="41" spans="1:19" x14ac:dyDescent="0.15">
      <c r="C41" s="78"/>
      <c r="J41" s="21" t="s">
        <v>8</v>
      </c>
      <c r="O41" s="79"/>
    </row>
    <row r="42" spans="1:19" x14ac:dyDescent="0.15">
      <c r="C42" s="78"/>
      <c r="J42" s="24" t="s">
        <v>9</v>
      </c>
      <c r="K42" s="24"/>
      <c r="L42" s="457" t="s">
        <v>456</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454</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2803</v>
      </c>
      <c r="N48" s="481"/>
      <c r="O48" s="482"/>
    </row>
    <row r="49" spans="3:21" ht="18" customHeight="1" x14ac:dyDescent="0.15">
      <c r="C49" s="431" t="s">
        <v>11</v>
      </c>
      <c r="D49" s="463"/>
      <c r="E49" s="464"/>
      <c r="F49" s="450" t="s">
        <v>453</v>
      </c>
      <c r="G49" s="451"/>
      <c r="H49" s="451"/>
      <c r="I49" s="451"/>
      <c r="J49" s="451"/>
      <c r="K49" s="451"/>
      <c r="L49" s="126" t="s">
        <v>172</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131</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v>660</v>
      </c>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4000</v>
      </c>
      <c r="I63" s="241" t="s">
        <v>4</v>
      </c>
      <c r="J63" s="499" t="s">
        <v>324</v>
      </c>
      <c r="K63" s="500"/>
      <c r="L63" s="501"/>
      <c r="M63" s="497">
        <f>+別紙!AA14</f>
        <v>4000</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4000</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　大和田商店</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43" zoomScaleNormal="100" workbookViewId="0">
      <selection activeCell="AY28" sqref="AY2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4284</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4000</v>
      </c>
      <c r="E24" s="558"/>
      <c r="F24" s="558"/>
      <c r="G24" s="195" t="s">
        <v>198</v>
      </c>
      <c r="H24" s="547">
        <f>+F12</f>
        <v>4284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4284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4284</v>
      </c>
      <c r="Q27" s="607"/>
      <c r="R27" s="607"/>
      <c r="S27" s="607"/>
      <c r="T27" s="44" t="s">
        <v>38</v>
      </c>
      <c r="U27" s="64"/>
      <c r="V27" s="64"/>
      <c r="Y27" s="62" t="s">
        <v>39</v>
      </c>
      <c r="Z27" s="65"/>
      <c r="AH27" s="53"/>
      <c r="AI27" s="53"/>
      <c r="AJ27" s="53"/>
      <c r="AK27" s="53"/>
      <c r="AL27" s="577">
        <f>+AH18+P27</f>
        <v>4284</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4284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4000</v>
      </c>
      <c r="E29" s="558"/>
      <c r="F29" s="558"/>
      <c r="G29" s="195" t="s">
        <v>198</v>
      </c>
      <c r="H29" s="547">
        <f>+AL27</f>
        <v>4284</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4284</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4000</v>
      </c>
      <c r="E31" s="558"/>
      <c r="F31" s="558"/>
      <c r="G31" s="195" t="s">
        <v>198</v>
      </c>
      <c r="H31" s="547">
        <f>+AS24</f>
        <v>4284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W46"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大和田商店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C16" zoomScale="56" zoomScaleNormal="56"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　大和田商店</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4000</v>
      </c>
      <c r="U9" s="320">
        <f>IF(OR(ｿ.鉱さい!D24&gt;0,ｿ.鉱さい!D24&lt;0),ｿ.鉱さい!D24,IF(U$19&gt;0,"0",0))</f>
        <v>0</v>
      </c>
      <c r="V9" s="320">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4000</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4000</v>
      </c>
      <c r="U14" s="326">
        <f>IF(OR(ｿ.鉱さい!D29&gt;0,ｿ.鉱さい!D29&lt;0),ｿ.鉱さい!D29,IF(U$19&gt;0,"0",0))</f>
        <v>0</v>
      </c>
      <c r="V14" s="326">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4000</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4000</v>
      </c>
      <c r="U16" s="326">
        <f>IF(OR(ｿ.鉱さい!D31&gt;0,ｿ.鉱さい!D31&lt;0),ｿ.鉱さい!D31,IF(U$19&gt;0,"0",0))</f>
        <v>0</v>
      </c>
      <c r="V16" s="326">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4000</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4284</v>
      </c>
      <c r="U19" s="332">
        <f t="shared" si="1"/>
        <v>0</v>
      </c>
      <c r="V19" s="332">
        <f t="shared" si="1"/>
        <v>0</v>
      </c>
      <c r="W19" s="332">
        <f t="shared" si="1"/>
        <v>0</v>
      </c>
      <c r="X19" s="332">
        <f t="shared" si="1"/>
        <v>0</v>
      </c>
      <c r="Y19" s="332">
        <f t="shared" si="1"/>
        <v>0</v>
      </c>
      <c r="Z19" s="333">
        <f t="shared" si="1"/>
        <v>0</v>
      </c>
      <c r="AA19" s="334">
        <f t="shared" ref="AA19:AA25" si="2">SUM(G19:Z19)</f>
        <v>4284</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4284</v>
      </c>
      <c r="U37" s="368">
        <f t="shared" si="8"/>
        <v>0</v>
      </c>
      <c r="V37" s="368">
        <f t="shared" si="8"/>
        <v>0</v>
      </c>
      <c r="W37" s="368">
        <f t="shared" si="8"/>
        <v>0</v>
      </c>
      <c r="X37" s="368">
        <f t="shared" si="8"/>
        <v>0</v>
      </c>
      <c r="Y37" s="368">
        <f t="shared" si="8"/>
        <v>0</v>
      </c>
      <c r="Z37" s="369">
        <f t="shared" si="8"/>
        <v>0</v>
      </c>
      <c r="AA37" s="370">
        <f t="shared" si="4"/>
        <v>4284</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4284</v>
      </c>
      <c r="U38" s="359">
        <f t="shared" si="9"/>
        <v>0</v>
      </c>
      <c r="V38" s="359">
        <f t="shared" si="9"/>
        <v>0</v>
      </c>
      <c r="W38" s="359">
        <f t="shared" si="9"/>
        <v>0</v>
      </c>
      <c r="X38" s="359">
        <f t="shared" si="9"/>
        <v>0</v>
      </c>
      <c r="Y38" s="359">
        <f t="shared" si="9"/>
        <v>0</v>
      </c>
      <c r="Z38" s="360">
        <f t="shared" si="9"/>
        <v>0</v>
      </c>
      <c r="AA38" s="361">
        <f t="shared" si="4"/>
        <v>4284</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4284</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4284</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4284</v>
      </c>
      <c r="U43" s="371">
        <f>+ｿ.鉱さい!$AL$27</f>
        <v>0</v>
      </c>
      <c r="V43" s="371">
        <f>+ﾀ.がれき類!$AL$27</f>
        <v>0</v>
      </c>
      <c r="W43" s="371">
        <f>+ﾁ.動物のふん尿!$AL$27</f>
        <v>0</v>
      </c>
      <c r="X43" s="371">
        <f>+ﾂ.動物の死体!$AL$27</f>
        <v>0</v>
      </c>
      <c r="Y43" s="371">
        <f>+ﾃ.ばいじん!$AL$27</f>
        <v>0</v>
      </c>
      <c r="Z43" s="372">
        <f>+ﾄ.混合廃棄物その他!$AL$27</f>
        <v>0</v>
      </c>
      <c r="AA43" s="373">
        <f t="shared" si="4"/>
        <v>4284</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4284</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4284</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8284</v>
      </c>
      <c r="U55" s="414">
        <f t="shared" si="10"/>
        <v>0</v>
      </c>
      <c r="V55" s="414">
        <f t="shared" si="10"/>
        <v>0</v>
      </c>
      <c r="W55" s="414">
        <f t="shared" si="10"/>
        <v>0</v>
      </c>
      <c r="X55" s="414">
        <f t="shared" si="10"/>
        <v>0</v>
      </c>
      <c r="Y55" s="414">
        <f t="shared" si="10"/>
        <v>0</v>
      </c>
      <c r="Z55" s="414">
        <f t="shared" si="10"/>
        <v>0</v>
      </c>
      <c r="AA55" s="415">
        <f>+AA9+AA19+AA20</f>
        <v>8284</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  年  5  月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横浜市緑区北八朔町１３８６番地</v>
      </c>
      <c r="K16" s="740"/>
      <c r="L16" s="741"/>
      <c r="M16" s="741"/>
      <c r="N16" s="741"/>
      <c r="O16" s="742"/>
    </row>
    <row r="17" spans="1:15" ht="26.25" customHeight="1" x14ac:dyDescent="0.15">
      <c r="C17" s="78"/>
      <c r="H17" s="23" t="s">
        <v>7</v>
      </c>
      <c r="I17" s="23"/>
      <c r="J17" s="740" t="str">
        <f>+表紙!J40</f>
        <v>株式会社　大和田商店　　　　　　　　　　　　　　　　　　　　　　　　代表取締役　大和田敏幸</v>
      </c>
      <c r="K17" s="740"/>
      <c r="L17" s="741"/>
      <c r="M17" s="741"/>
      <c r="N17" s="741"/>
      <c r="O17" s="742"/>
    </row>
    <row r="18" spans="1:15" x14ac:dyDescent="0.15">
      <c r="C18" s="78"/>
      <c r="J18" s="21" t="s">
        <v>8</v>
      </c>
      <c r="O18" s="79"/>
    </row>
    <row r="19" spans="1:15" x14ac:dyDescent="0.15">
      <c r="C19" s="78"/>
      <c r="J19" s="24" t="s">
        <v>9</v>
      </c>
      <c r="K19" s="24"/>
      <c r="L19" s="705" t="str">
        <f>IF(+表紙!L42="","",+表紙!L42)</f>
        <v>０４５－９３４－２７８７</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　大和田商店</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2803</v>
      </c>
      <c r="N25" s="730"/>
      <c r="O25" s="731"/>
    </row>
    <row r="26" spans="1:15" ht="18" customHeight="1" x14ac:dyDescent="0.15">
      <c r="C26" s="431" t="s">
        <v>11</v>
      </c>
      <c r="D26" s="463"/>
      <c r="E26" s="464"/>
      <c r="F26" s="716" t="str">
        <f>+表紙!F49</f>
        <v>横浜市緑区北八朔町１３８６番地</v>
      </c>
      <c r="G26" s="717"/>
      <c r="H26" s="717"/>
      <c r="I26" s="717"/>
      <c r="J26" s="717"/>
      <c r="K26" s="717"/>
      <c r="L26" s="126" t="s">
        <v>172</v>
      </c>
      <c r="M26" s="223"/>
      <c r="N26" s="720" t="str">
        <f>IF(+表紙!N49="","",+表紙!N49)</f>
        <v>０４５－９３４－２７８７</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Ｅ21－窯業・土石製品製造業</v>
      </c>
      <c r="G29" s="733"/>
      <c r="H29" s="733"/>
      <c r="I29" s="733"/>
      <c r="J29" s="30" t="s">
        <v>47</v>
      </c>
      <c r="K29" s="30"/>
      <c r="L29" s="734" t="str">
        <f>+表紙!L52</f>
        <v>生コンクリート製造業</v>
      </c>
      <c r="M29" s="734"/>
      <c r="N29" s="735"/>
      <c r="O29" s="736"/>
    </row>
    <row r="30" spans="1:15" ht="22.5" customHeight="1" x14ac:dyDescent="0.15">
      <c r="C30" s="296"/>
      <c r="D30" s="307" t="s">
        <v>19</v>
      </c>
      <c r="E30" s="308" t="s">
        <v>365</v>
      </c>
      <c r="F30" s="732" t="s">
        <v>366</v>
      </c>
      <c r="G30" s="519"/>
      <c r="H30" s="737"/>
      <c r="I30" s="732" t="s">
        <v>367</v>
      </c>
      <c r="J30" s="521"/>
      <c r="K30" s="522"/>
      <c r="L30" s="738">
        <f>+表紙!L53</f>
        <v>660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0</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4000</v>
      </c>
      <c r="I40" s="241" t="s">
        <v>4</v>
      </c>
      <c r="J40" s="499" t="s">
        <v>324</v>
      </c>
      <c r="K40" s="500"/>
      <c r="L40" s="501"/>
      <c r="M40" s="700">
        <f>+表紙!M63</f>
        <v>4000</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4000</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1"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24</vt:i4>
      </vt:variant>
    </vt:vector>
  </HeadingPairs>
  <TitlesOfParts>
    <vt:vector size="50" baseType="lpstr">
      <vt:lpstr>表紙</vt:lpstr>
      <vt:lpstr>Sheet1</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Sheet2</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2024-09-09T10:22:45Z</dcterms:modified>
</cp:coreProperties>
</file>