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X34" i="94"/>
  <c r="J19" i="94"/>
  <c r="J14" i="94" s="1"/>
  <c r="P16" i="82"/>
  <c r="U50" i="94" s="1"/>
  <c r="R45" i="94"/>
  <c r="Q18" i="94"/>
  <c r="Q17" i="94"/>
  <c r="Q16" i="94"/>
  <c r="Q15" i="94"/>
  <c r="Q14" i="94"/>
  <c r="Q13" i="94"/>
  <c r="Q12" i="94"/>
  <c r="Q11" i="94"/>
  <c r="Q10" i="94"/>
  <c r="Q9" i="94"/>
  <c r="Q55" i="94" s="1"/>
  <c r="J18" i="94"/>
  <c r="J15"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AL31" i="76" s="1"/>
  <c r="J52" i="94" s="1"/>
  <c r="O45" i="94"/>
  <c r="H31" i="87"/>
  <c r="V19" i="94"/>
  <c r="Y21" i="76"/>
  <c r="H27" i="76" s="1"/>
  <c r="P16" i="76"/>
  <c r="J50" i="94" s="1"/>
  <c r="F12" i="84"/>
  <c r="H24" i="84" s="1"/>
  <c r="AL27" i="84"/>
  <c r="J10" i="94" l="1"/>
  <c r="J12" i="94"/>
  <c r="J55" i="94"/>
  <c r="J17"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<sst xmlns="http://schemas.openxmlformats.org/spreadsheetml/2006/main" count="2838" uniqueCount="438">
  <si>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</si>
  <si>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</si>
  <si>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</si>
  <si>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</si>
  <si>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</si>
  <si>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</si>
  <si>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</si>
  <si>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</si>
  <si>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</si>
  <si>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</si>
  <si>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</si>
  <si>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</si>
  <si>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</si>
  <si>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</si>
  <si>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</si>
  <si>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</si>
  <si>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</si>
  <si>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</si>
  <si>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</si>
  <si>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</si>
  <si>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</si>
  <si>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</si>
  <si>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</si>
  <si>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</si>
  <si>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</si>
  <si>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</si>
  <si>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</si>
  <si>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</si>
  <si>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</si>
  <si>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</si>
  <si>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</si>
  <si>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</si>
  <si>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</si>
  <si>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</si>
  <si>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</si>
  <si>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</si>
  <si>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</si>
  <si>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</si>
  <si>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</si>
  <si>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</si>
  <si>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</si>
  <si>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</si>
  <si>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</si>
  <si>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</si>
  <si>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</si>
  <si>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</si>
  <si>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</si>
  <si>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</si>
  <si>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</si>
  <si>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</si>
  <si>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</si>
  <si>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</si>
  <si>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</si>
  <si>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</si>
  <si>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</si>
  <si>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</si>
  <si>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</si>
  <si>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</si>
  <si>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</si>
  <si>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</si>
  <si>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</si>
  <si>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</si>
  <si>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</si>
  <si>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</si>
  <si>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</si>
  <si>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</si>
  <si>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</si>
  <si>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</si>
  <si>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</si>
  <si>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</si>
  <si>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</si>
  <si>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</si>
  <si>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</si>
  <si>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</si>
  <si>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</si>
  <si>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</si>
  <si>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</si>
  <si>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</si>
  <si>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</si>
  <si>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</si>
  <si>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</si>
  <si>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</si>
  <si>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</si>
  <si>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</si>
  <si>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</si>
  <si>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</si>
  <si>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</si>
  <si>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</si>
  <si>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</si>
  <si>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</si>
  <si>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</si>
  <si>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</si>
  <si>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</si>
  <si>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</si>
  <si>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</si>
  <si>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</si>
  <si>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</si>
  <si>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</si>
  <si>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</si>
  <si>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</si>
  <si>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</si>
  <si>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</si>
  <si>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</si>
  <si>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</si>
  <si>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</si>
  <si>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</si>
  <si>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</si>
  <si>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</si>
  <si>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</si>
  <si>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</si>
  <si>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</si>
  <si>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</si>
  <si>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</si>
  <si>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</si>
  <si>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</si>
  <si>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</si>
  <si>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</si>
  <si>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</si>
  <si>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</si>
  <si>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</si>
  <si>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</si>
  <si>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</si>
  <si>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</si>
  <si>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</si>
  <si>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</si>
  <si>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</si>
  <si>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</si>
  <si>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</si>
  <si>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</si>
  <si>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</si>
  <si>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</si>
  <si>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</si>
  <si>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</si>
  <si>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</si>
  <si>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</si>
  <si>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</si>
  <si>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</si>
  <si>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</si>
  <si>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</si>
  <si>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</si>
  <si>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</si>
  <si>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</si>
  <si>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</si>
  <si>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</si>
  <si>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</si>
  <si>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</si>
  <si>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</si>
  <si>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</si>
  <si>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</si>
  <si>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</si>
  <si>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</si>
  <si>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</si>
  <si>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</si>
  <si>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</si>
  <si>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</si>
  <si>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</si>
  <si>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</si>
  <si>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</si>
  <si>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</si>
  <si>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</si>
  <si>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</si>
  <si>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</si>
  <si>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</si>
  <si>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</si>
  <si>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</si>
  <si>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</si>
  <si>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</si>
  <si>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</si>
  <si>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</si>
  <si>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</si>
  <si>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</si>
  <si>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</si>
  <si>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</si>
  <si>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</si>
  <si>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</si>
  <si>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</si>
  <si>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</si>
  <si>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</si>
  <si>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</si>
  <si>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</si>
  <si>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</si>
  <si>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</si>
  <si>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</si>
  <si>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</si>
  <si>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</si>
  <si>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</si>
  <si>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</si>
  <si>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</si>
  <si>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</si>
  <si>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</si>
  <si>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</si>
  <si>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</si>
  <si>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</si>
  <si>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</si>
  <si>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</si>
  <si>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</si>
  <si>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</si>
  <si>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</si>
  <si>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</si>
  <si>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</si>
  <si>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</si>
  <si>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</si>
  <si>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</si>
  <si>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</si>
  <si>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</si>
  <si>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</si>
  <si>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</si>
  <si>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</si>
  <si>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</si>
  <si>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</si>
  <si>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</si>
  <si>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</si>
  <si>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</si>
  <si>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</si>
  <si>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</si>
  <si>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</si>
  <si>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</si>
  <si>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</si>
  <si>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</si>
  <si>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</si>
  <si>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</si>
  <si>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</si>
  <si>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</si>
  <si>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</si>
  <si>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</si>
  <si>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</si>
  <si>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</si>
  <si>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</si>
  <si>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</si>
  <si>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</si>
  <si>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</si>
  <si>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</si>
  <si>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</si>
  <si>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</si>
  <si>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</si>
  <si>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</si>
  <si>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</si>
  <si>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</si>
  <si>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</si>
  <si>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</si>
  <si>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</si>
  <si>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</si>
  <si>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</si>
  <si>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</si>
  <si>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</si>
  <si>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</si>
  <si>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</si>
  <si>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</si>
  <si>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</si>
  <si>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</si>
  <si>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</si>
  <si>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</si>
  <si>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</si>
  <si>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</si>
  <si>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</si>
  <si>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</si>
  <si>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</si>
  <si>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</si>
  <si>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</si>
  <si>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</si>
  <si>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</si>
  <si>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</si>
  <si>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</si>
  <si>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</si>
  <si>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</si>
  <si>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</si>
  <si>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</si>
  <si>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</si>
  <si>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</si>
  <si>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</si>
  <si>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</si>
  <si>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</si>
  <si>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</si>
  <si>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</si>
  <si>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</si>
  <si>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</si>
  <si>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</si>
  <si>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</si>
  <si>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</si>
  <si>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</si>
  <si>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</si>
  <si>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</si>
  <si>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</si>
  <si>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</si>
  <si>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</si>
  <si>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</si>
  <si>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</si>
  <si>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</si>
  <si>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</si>
  <si>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</si>
  <si>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</si>
  <si>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</si>
  <si>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</si>
  <si>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</si>
  <si>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</si>
  <si>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</si>
  <si>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</si>
  <si>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</si>
  <si>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</si>
  <si>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</si>
  <si>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</si>
  <si>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</si>
  <si>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</si>
  <si>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</si>
  <si>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</si>
  <si>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</si>
  <si>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</si>
  <si>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</si>
  <si>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</si>
  <si>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</si>
  <si>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</si>
  <si>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</si>
  <si>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</si>
  <si>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</si>
  <si>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</si>
  <si>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</si>
  <si>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</si>
  <si>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</si>
  <si>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</si>
  <si>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</si>
  <si>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</si>
  <si>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</si>
  <si>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</si>
  <si>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</si>
  <si>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</si>
  <si>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</si>
  <si>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</si>
  <si>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</si>
  <si>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</si>
  <si>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</si>
  <si>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</si>
  <si>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</si>
  <si>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</si>
  <si>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</si>
  <si>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</si>
  <si>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</si>
  <si>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</si>
  <si>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</si>
  <si>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</si>
  <si>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</si>
  <si>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</si>
  <si>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</si>
  <si>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</si>
  <si>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</si>
  <si>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</si>
  <si>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</si>
  <si>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</si>
  <si>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</si>
  <si>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</si>
  <si>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</si>
  <si>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</si>
  <si>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</si>
  <si>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</si>
  <si>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</si>
  <si>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</si>
  <si>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</si>
  <si>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</si>
  <si>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</si>
  <si>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</si>
  <si>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</si>
  <si>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</si>
  <si>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</si>
  <si>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</si>
  <si>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</si>
  <si>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</si>
  <si>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</si>
  <si>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</si>
  <si>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</si>
  <si>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</si>
  <si>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</si>
  <si>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</si>
  <si>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</si>
  <si>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</si>
  <si>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</si>
  <si>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</si>
  <si>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</si>
  <si>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</si>
  <si>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</si>
  <si>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</si>
  <si>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</si>
  <si>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</si>
  <si>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</si>
  <si>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</si>
  <si>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</si>
  <si>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</si>
  <si>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</si>
  <si>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</si>
  <si>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</si>
  <si>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</si>
  <si>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</si>
  <si>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</si>
  <si>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</si>
  <si>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</si>
  <si>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</si>
  <si>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</si>
  <si>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</si>
  <si>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</si>
  <si>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</si>
  <si>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</si>
  <si>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</si>
  <si>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</si>
  <si>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</si>
  <si>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</si>
  <si>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</si>
  <si>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</si>
  <si>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</si>
  <si>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</si>
  <si>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</si>
  <si>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</si>
  <si>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</si>
  <si>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</si>
  <si>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</si>
  <si>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</si>
  <si>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</si>
  <si>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</si>
  <si>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</si>
  <si>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</si>
  <si>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</si>
  <si>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</si>
  <si>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</si>
  <si>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</si>
  <si>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</si>
  <si>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</si>
  <si>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</si>
  <si>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</si>
  <si>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</si>
  <si>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</si>
  <si>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</si>
  <si>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神奈川県横浜市青葉区荏田町433番地</t>
  </si>
  <si>
    <t>医療法人社団　明芳会　横浜新都市脳神経外科病院　理事長　中村　哲也</t>
  </si>
  <si>
    <t>医療法人社団　明芳会　横浜新都市脳神経外科病院</t>
  </si>
  <si>
    <t>045-911-2011</t>
  </si>
  <si>
    <t>横浜市長</t>
  </si>
  <si>
    <t>医療業</t>
  </si>
  <si>
    <t>○</t>
  </si>
  <si>
    <t>045-911-2011</t>
    <phoneticPr fontId="3"/>
  </si>
  <si>
    <t>令和元年12月より電子マニフェストへ以降。</t>
    <phoneticPr fontId="3"/>
  </si>
  <si>
    <t>令和 6 年 6 月 26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</si>
</sst>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7773" y="1985590"/>
          <a:ext cx="605779" cy="577801"/>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3" zoomScaleNormal="100" zoomScaleSheetLayoutView="100" workbookViewId="0">
      <selection activeCell="M66" sqref="M66:N66"/>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434</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437</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432</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431</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2920</v>
      </c>
      <c r="N48" s="558"/>
      <c r="O48" s="559"/>
    </row>
    <row r="49" spans="3:48" ht="18.75" customHeight="1">
      <c r="C49" s="509" t="s">
        <v>11</v>
      </c>
      <c r="D49" s="537"/>
      <c r="E49" s="538"/>
      <c r="F49" s="567" t="s">
        <v>428</v>
      </c>
      <c r="G49" s="568"/>
      <c r="H49" s="568"/>
      <c r="I49" s="568"/>
      <c r="J49" s="568"/>
      <c r="K49" s="568"/>
      <c r="L49" s="443" t="s">
        <v>134</v>
      </c>
      <c r="M49" s="446"/>
      <c r="N49" s="560" t="s">
        <v>435</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433</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317</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680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85</v>
      </c>
      <c r="I63" s="272" t="s">
        <v>4</v>
      </c>
      <c r="J63" s="531" t="s">
        <v>228</v>
      </c>
      <c r="K63" s="532"/>
      <c r="L63" s="533"/>
      <c r="M63" s="529">
        <f>+別紙!X14</f>
        <v>85</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75</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10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88.18</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73.649999999999991</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436</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M66" sqref="M66:N66"/>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v>0</v>
      </c>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73.649999999999991</v>
      </c>
      <c r="G12" s="640"/>
      <c r="H12" s="640"/>
      <c r="I12" s="278" t="s">
        <v>13</v>
      </c>
      <c r="J12" s="61"/>
      <c r="K12" s="62"/>
      <c r="L12" s="61"/>
      <c r="M12" s="674"/>
      <c r="N12" s="63"/>
      <c r="P12" s="635">
        <v>0</v>
      </c>
      <c r="Q12" s="690"/>
      <c r="R12" s="690"/>
      <c r="S12" s="690"/>
      <c r="T12" s="60" t="s">
        <v>13</v>
      </c>
      <c r="U12" s="61"/>
      <c r="V12" s="61"/>
      <c r="W12" s="61"/>
      <c r="X12" s="61"/>
      <c r="Y12"/>
      <c r="Z12"/>
      <c r="AA12"/>
      <c r="AB12"/>
      <c r="AC12" s="64"/>
      <c r="AE12" s="715"/>
      <c r="AG12" s="140"/>
      <c r="AH12" s="635">
        <v>0</v>
      </c>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v>0</v>
      </c>
      <c r="G15" s="652"/>
      <c r="H15" s="652"/>
      <c r="I15" s="52" t="s">
        <v>13</v>
      </c>
      <c r="J15" s="61"/>
      <c r="K15" s="64"/>
      <c r="L15" s="61"/>
      <c r="M15" s="674"/>
      <c r="N15" s="64"/>
      <c r="P15" s="635">
        <v>0</v>
      </c>
      <c r="Q15" s="690"/>
      <c r="R15" s="690"/>
      <c r="S15" s="690"/>
      <c r="T15" s="60" t="s">
        <v>13</v>
      </c>
      <c r="U15" s="61"/>
      <c r="V15" s="61"/>
      <c r="W15" s="61"/>
      <c r="X15" s="61"/>
      <c r="Y15"/>
      <c r="Z15"/>
      <c r="AA15"/>
      <c r="AB15"/>
      <c r="AC15" s="64"/>
      <c r="AH15" s="665">
        <v>0</v>
      </c>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v>0</v>
      </c>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v>0</v>
      </c>
      <c r="AV17" s="52" t="s">
        <v>34</v>
      </c>
      <c r="AW17" s="469"/>
    </row>
    <row r="18" spans="2:49" ht="27" customHeight="1" thickBot="1">
      <c r="K18" s="64"/>
      <c r="L18" s="61"/>
      <c r="M18" s="674"/>
      <c r="N18" s="64"/>
      <c r="P18" s="635">
        <v>0</v>
      </c>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v>0</v>
      </c>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v>0</v>
      </c>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85</v>
      </c>
      <c r="E24" s="656"/>
      <c r="F24" s="656"/>
      <c r="G24" s="199" t="s">
        <v>158</v>
      </c>
      <c r="H24" s="627">
        <f>+F12</f>
        <v>73.649999999999991</v>
      </c>
      <c r="I24" s="628"/>
      <c r="J24" s="199" t="s">
        <v>158</v>
      </c>
      <c r="K24" s="64"/>
      <c r="L24" s="61"/>
      <c r="M24" s="675"/>
      <c r="P24" s="665">
        <v>0</v>
      </c>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1.19</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73.649999999999991</v>
      </c>
      <c r="Q27" s="676"/>
      <c r="R27" s="676"/>
      <c r="S27" s="676"/>
      <c r="T27" s="52" t="s">
        <v>38</v>
      </c>
      <c r="U27" s="72"/>
      <c r="V27" s="72"/>
      <c r="Y27" s="70" t="s">
        <v>39</v>
      </c>
      <c r="Z27" s="73"/>
      <c r="AH27" s="61"/>
      <c r="AI27" s="61"/>
      <c r="AJ27" s="61"/>
      <c r="AK27" s="61"/>
      <c r="AL27" s="639">
        <f>+AH18+P27</f>
        <v>73.649999999999991</v>
      </c>
      <c r="AM27" s="640"/>
      <c r="AN27" s="640"/>
      <c r="AO27" s="640"/>
      <c r="AP27" s="60" t="s">
        <v>13</v>
      </c>
      <c r="AQ27" s="295"/>
      <c r="AR27" s="130"/>
      <c r="AS27" s="635">
        <v>0</v>
      </c>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1.19</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85</v>
      </c>
      <c r="E29" s="656"/>
      <c r="F29" s="656"/>
      <c r="G29" s="199" t="s">
        <v>158</v>
      </c>
      <c r="H29" s="627">
        <f>+AL27</f>
        <v>73.649999999999991</v>
      </c>
      <c r="I29" s="628"/>
      <c r="J29" s="199" t="s">
        <v>158</v>
      </c>
      <c r="M29" s="674"/>
      <c r="P29" s="64"/>
      <c r="Q29" s="147"/>
      <c r="R29" s="59" t="s">
        <v>145</v>
      </c>
      <c r="S29" s="655" t="s">
        <v>33</v>
      </c>
      <c r="T29" s="670"/>
      <c r="U29" s="670"/>
      <c r="V29" s="671"/>
      <c r="W29" s="56"/>
      <c r="X29" s="74"/>
      <c r="Y29" s="666" t="s">
        <v>191</v>
      </c>
      <c r="Z29" s="667"/>
      <c r="AA29" s="665">
        <v>72.459999999999994</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75</v>
      </c>
      <c r="E30" s="656"/>
      <c r="F30" s="656"/>
      <c r="G30" s="199" t="s">
        <v>158</v>
      </c>
      <c r="H30" s="627">
        <f>+AL30</f>
        <v>72.459999999999994</v>
      </c>
      <c r="I30" s="628"/>
      <c r="J30" s="199" t="s">
        <v>158</v>
      </c>
      <c r="M30" s="674"/>
      <c r="P30" s="64"/>
      <c r="R30" s="643">
        <f>+ROUND(AA28,2)+ROUND(AA29,2)+ROUND(AA30,2)</f>
        <v>73.649999999999991</v>
      </c>
      <c r="S30" s="676"/>
      <c r="T30" s="676"/>
      <c r="U30" s="676"/>
      <c r="V30" s="52" t="s">
        <v>16</v>
      </c>
      <c r="Y30" s="666" t="s">
        <v>148</v>
      </c>
      <c r="Z30" s="667"/>
      <c r="AA30" s="665">
        <v>0</v>
      </c>
      <c r="AB30" s="656"/>
      <c r="AC30" s="656"/>
      <c r="AD30" s="656"/>
      <c r="AE30" s="656"/>
      <c r="AF30" s="52" t="s">
        <v>13</v>
      </c>
      <c r="AL30" s="635">
        <v>72.459999999999994</v>
      </c>
      <c r="AM30" s="636"/>
      <c r="AN30" s="636"/>
      <c r="AO30" s="636"/>
      <c r="AP30" s="60" t="s">
        <v>13</v>
      </c>
      <c r="AS30" s="664"/>
      <c r="AT30" s="661"/>
      <c r="AU30" s="661"/>
      <c r="AV30" s="662"/>
      <c r="AW30" s="469"/>
    </row>
    <row r="31" spans="2:49" ht="27" customHeight="1" thickTop="1" thickBot="1">
      <c r="B31" s="629" t="s">
        <v>167</v>
      </c>
      <c r="C31" s="630"/>
      <c r="D31" s="656">
        <v>10</v>
      </c>
      <c r="E31" s="656"/>
      <c r="F31" s="656"/>
      <c r="G31" s="199" t="s">
        <v>158</v>
      </c>
      <c r="H31" s="627">
        <f>+AS24</f>
        <v>1.19</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v>
      </c>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v>0</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医療法人社団　明芳会　横浜新都市脳神経外科病院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M66" sqref="M66:N66"/>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医療法人社団　明芳会　横浜新都市脳神経外科病院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85</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85</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85</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85</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75</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75</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10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10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73.649999999999991</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73.649999999999991</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73.649999999999991</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73.649999999999991</v>
      </c>
    </row>
    <row r="38" spans="2:24" ht="24" customHeight="1">
      <c r="B38" s="171"/>
      <c r="C38" s="751"/>
      <c r="D38" s="212"/>
      <c r="E38" s="210" t="s">
        <v>195</v>
      </c>
      <c r="F38" s="437"/>
      <c r="G38" s="411">
        <f t="shared" ref="G38:V38" si="8">SUM(G39:G41)</f>
        <v>0</v>
      </c>
      <c r="H38" s="411">
        <f t="shared" si="8"/>
        <v>0</v>
      </c>
      <c r="I38" s="411">
        <f t="shared" si="8"/>
        <v>0</v>
      </c>
      <c r="J38" s="411">
        <f t="shared" si="8"/>
        <v>73.649999999999991</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73.649999999999991</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1.19</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1.19</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72.459999999999994</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72.459999999999994</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73.649999999999991</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73.649999999999991</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72.459999999999994</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72.459999999999994</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1.19</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1.19</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158.64999999999998</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158.64999999999998</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 年 6 月 26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神奈川県横浜市青葉区荏田町433番地</v>
      </c>
      <c r="K16" s="778"/>
      <c r="L16" s="779"/>
      <c r="M16" s="779"/>
      <c r="N16" s="779"/>
      <c r="O16" s="780"/>
    </row>
    <row r="17" spans="1:17" ht="26.25" customHeight="1">
      <c r="C17" s="233"/>
      <c r="D17" s="234"/>
      <c r="E17" s="234"/>
      <c r="F17" s="234"/>
      <c r="G17" s="234"/>
      <c r="H17" s="238" t="s">
        <v>7</v>
      </c>
      <c r="I17" s="238"/>
      <c r="J17" s="778" t="str">
        <f>+表紙!J40</f>
        <v>医療法人社団　明芳会　横浜新都市脳神経外科病院　理事長　中村　哲也</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045-911-2011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医療法人社団　明芳会　横浜新都市脳神経外科病院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2920</v>
      </c>
      <c r="N25" s="808"/>
      <c r="O25" s="809"/>
    </row>
    <row r="26" spans="1:17" ht="21" customHeight="1">
      <c r="C26" s="781" t="s">
        <v>11</v>
      </c>
      <c r="D26" s="782"/>
      <c r="E26" s="783"/>
      <c r="F26" s="812" t="str">
        <f>+表紙!F49</f>
        <v>神奈川県横浜市青葉区荏田町433番地</v>
      </c>
      <c r="G26" s="813"/>
      <c r="H26" s="813"/>
      <c r="I26" s="813"/>
      <c r="J26" s="813"/>
      <c r="K26" s="813"/>
      <c r="L26" s="128" t="s">
        <v>134</v>
      </c>
      <c r="M26" s="243"/>
      <c r="N26" s="835" t="str">
        <f>IF(+表紙!N49="","",+表紙!N49)</f>
        <v>045-911-2011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医療業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317</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680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85</v>
      </c>
      <c r="I40" s="272" t="s">
        <v>4</v>
      </c>
      <c r="J40" s="531" t="s">
        <v>293</v>
      </c>
      <c r="K40" s="532"/>
      <c r="L40" s="533"/>
      <c r="M40" s="774">
        <f>+表紙!M63</f>
        <v>85</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75</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10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88.18</v>
      </c>
      <c r="N46" s="335" t="s">
        <v>329</v>
      </c>
      <c r="O46" s="336"/>
    </row>
    <row r="47" spans="1:17" ht="17.25" customHeight="1">
      <c r="C47" s="337"/>
      <c r="D47" s="480"/>
      <c r="E47" s="481"/>
      <c r="F47" s="481"/>
      <c r="G47" s="481"/>
      <c r="H47" s="481"/>
      <c r="I47" s="482"/>
      <c r="J47" s="603" t="s">
        <v>413</v>
      </c>
      <c r="K47" s="604"/>
      <c r="L47" s="604"/>
      <c r="M47" s="339">
        <f>IF(表紙!M70="","",表紙!M70)</f>
        <v>73.649999999999991</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令和元年12月より電子マニフェストへ以降。</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2024-07-01T01:52:51Z</dcterms:created>
  <dcterms:modified xsi:type="dcterms:W3CDTF">2024-09-09T10:28:34Z</dcterms:modified>
</cp:coreProperties>
</file>