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<sst xmlns="http://schemas.openxmlformats.org/spreadsheetml/2006/main" count="3275" uniqueCount="460">
  <si>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</si>
  <si>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</si>
  <si>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</si>
  <si>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</si>
  <si>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</si>
  <si>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</si>
  <si>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</si>
  <si>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</si>
  <si>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</si>
  <si>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</si>
  <si>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</si>
  <si>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</si>
  <si>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</si>
  <si>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</si>
  <si>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</si>
  <si>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</si>
  <si>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</si>
  <si>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</si>
  <si>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</si>
  <si>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</si>
  <si>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</si>
  <si>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</si>
  <si>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</si>
  <si>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</si>
  <si>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</si>
  <si>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</si>
  <si>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</si>
  <si>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</si>
  <si>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</si>
  <si>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</si>
  <si>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</si>
  <si>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</si>
  <si>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</si>
  <si>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</si>
  <si>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</si>
  <si>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</si>
  <si>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</si>
  <si>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</si>
  <si>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</si>
  <si>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</si>
  <si>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</si>
  <si>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</si>
  <si>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</si>
  <si>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</si>
  <si>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</si>
  <si>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</si>
  <si>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</si>
  <si>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</si>
  <si>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</si>
  <si>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</si>
  <si>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</si>
  <si>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</si>
  <si>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</si>
  <si>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</si>
  <si>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</si>
  <si>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</si>
  <si>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</si>
  <si>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</si>
  <si>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</si>
  <si>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</si>
  <si>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</si>
  <si>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</si>
  <si>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</si>
  <si>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</si>
  <si>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</si>
  <si>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</si>
  <si>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</si>
  <si>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</si>
  <si>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</si>
  <si>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</si>
  <si>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</si>
  <si>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</si>
  <si>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</si>
  <si>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</si>
  <si>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</si>
  <si>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</si>
  <si>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</si>
  <si>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</si>
  <si>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</si>
  <si>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</si>
  <si>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</si>
  <si>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</si>
  <si>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</si>
  <si>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</si>
  <si>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</si>
  <si>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</si>
  <si>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</si>
  <si>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</si>
  <si>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</si>
  <si>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</si>
  <si>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</si>
  <si>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</si>
  <si>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</si>
  <si>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</si>
  <si>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</si>
  <si>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</si>
  <si>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</si>
  <si>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</si>
  <si>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</si>
  <si>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</si>
  <si>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</si>
  <si>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</si>
  <si>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</si>
  <si>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</si>
  <si>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</si>
  <si>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</si>
  <si>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</si>
  <si>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</si>
  <si>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</si>
  <si>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</si>
  <si>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</si>
  <si>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</si>
  <si>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</si>
  <si>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</si>
  <si>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</si>
  <si>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</si>
  <si>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</si>
  <si>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</si>
  <si>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</si>
  <si>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</si>
  <si>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</si>
  <si>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</si>
  <si>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</si>
  <si>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</si>
  <si>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</si>
  <si>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</si>
  <si>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</si>
  <si>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</si>
  <si>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</si>
  <si>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</si>
  <si>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</si>
  <si>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</si>
  <si>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</si>
  <si>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</si>
  <si>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</si>
  <si>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</si>
  <si>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</si>
  <si>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</si>
  <si>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</si>
  <si>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</si>
  <si>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</si>
  <si>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</si>
  <si>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</si>
  <si>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</si>
  <si>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</si>
  <si>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</si>
  <si>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</si>
  <si>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</si>
  <si>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</si>
  <si>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</si>
  <si>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</si>
  <si>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</si>
  <si>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</si>
  <si>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</si>
  <si>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</si>
  <si>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</si>
  <si>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</si>
  <si>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</si>
  <si>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</si>
  <si>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</si>
  <si>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</si>
  <si>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</si>
  <si>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</si>
  <si>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</si>
  <si>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</si>
  <si>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</si>
  <si>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</si>
  <si>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</si>
  <si>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</si>
  <si>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</si>
  <si>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</si>
  <si>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</si>
  <si>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</si>
  <si>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</si>
  <si>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</si>
  <si>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</si>
  <si>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</si>
  <si>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</si>
  <si>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</si>
  <si>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</si>
  <si>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</si>
  <si>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</si>
  <si>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</si>
  <si>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</si>
  <si>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</si>
  <si>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</si>
  <si>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</si>
  <si>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</si>
  <si>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</si>
  <si>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</si>
  <si>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</si>
  <si>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</si>
  <si>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</si>
  <si>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</si>
  <si>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</si>
  <si>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</si>
  <si>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</si>
  <si>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</si>
  <si>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</si>
  <si>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</si>
  <si>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</si>
  <si>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</si>
  <si>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</si>
  <si>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</si>
  <si>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</si>
  <si>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</si>
  <si>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</si>
  <si>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</si>
  <si>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</si>
  <si>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</si>
  <si>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</si>
  <si>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</si>
  <si>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</si>
  <si>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</si>
  <si>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</si>
  <si>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</si>
  <si>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</si>
  <si>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</si>
  <si>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</si>
  <si>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</si>
  <si>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</si>
  <si>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</si>
  <si>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</si>
  <si>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</si>
  <si>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</si>
  <si>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</si>
  <si>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</si>
  <si>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</si>
  <si>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</si>
  <si>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</si>
  <si>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</si>
  <si>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</si>
  <si>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</si>
  <si>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</si>
  <si>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</si>
  <si>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</si>
  <si>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</si>
  <si>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</si>
  <si>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</si>
  <si>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</si>
  <si>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</si>
  <si>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</si>
  <si>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</si>
  <si>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</si>
  <si>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</si>
  <si>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</si>
  <si>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</si>
  <si>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</si>
  <si>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</si>
  <si>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</si>
  <si>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</si>
  <si>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</si>
  <si>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</si>
  <si>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</si>
  <si>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</si>
  <si>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</si>
  <si>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</si>
  <si>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</si>
  <si>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</si>
  <si>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</si>
  <si>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</si>
  <si>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</si>
  <si>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</si>
  <si>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</si>
  <si>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</si>
  <si>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</si>
  <si>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</si>
  <si>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</si>
  <si>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</si>
  <si>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</si>
  <si>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</si>
  <si>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</si>
  <si>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</si>
  <si>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</si>
  <si>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</si>
  <si>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</si>
  <si>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</si>
  <si>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</si>
  <si>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</si>
  <si>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</si>
  <si>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</si>
  <si>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</si>
  <si>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</si>
  <si>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</si>
  <si>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</si>
  <si>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</si>
  <si>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</si>
  <si>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</si>
  <si>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</si>
  <si>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</si>
  <si>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</si>
  <si>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</si>
  <si>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</si>
  <si>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</si>
  <si>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</si>
  <si>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</si>
  <si>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</si>
  <si>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</si>
  <si>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</si>
  <si>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</si>
  <si>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</si>
  <si>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</si>
  <si>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</si>
  <si>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</si>
  <si>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</si>
  <si>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</si>
  <si>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</si>
  <si>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</si>
  <si>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</si>
  <si>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</si>
  <si>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</si>
  <si>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</si>
  <si>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</si>
  <si>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</si>
  <si>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</si>
  <si>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</si>
  <si>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</si>
  <si>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</si>
  <si>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</si>
  <si>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</si>
  <si>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</si>
  <si>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</si>
  <si>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</si>
  <si>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</si>
  <si>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</si>
  <si>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</si>
  <si>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</si>
  <si>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</si>
  <si>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</si>
  <si>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</si>
  <si>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</si>
  <si>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</si>
  <si>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</si>
  <si>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</si>
  <si>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</si>
  <si>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</si>
  <si>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</si>
  <si>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</si>
  <si>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</si>
  <si>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</si>
  <si>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</si>
  <si>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</si>
  <si>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</si>
  <si>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</si>
  <si>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</si>
  <si>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</si>
  <si>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</si>
  <si>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</si>
  <si>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</si>
  <si>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</si>
  <si>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</si>
  <si>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</si>
  <si>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</si>
  <si>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</si>
  <si>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</si>
  <si>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</si>
  <si>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</si>
  <si>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</si>
  <si>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</si>
  <si>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</si>
  <si>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</si>
  <si>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</si>
  <si>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</si>
  <si>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</si>
  <si>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</si>
  <si>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</si>
  <si>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</si>
  <si>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</si>
  <si>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</si>
  <si>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</si>
  <si>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</si>
  <si>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</si>
  <si>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</si>
  <si>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</si>
  <si>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</si>
  <si>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</si>
  <si>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</si>
  <si>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</si>
  <si>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</si>
  <si>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</si>
  <si>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</si>
  <si>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</si>
  <si>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</si>
  <si>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</si>
  <si>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</si>
  <si>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</si>
  <si>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</si>
  <si>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</si>
  <si>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</si>
  <si>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</si>
  <si>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</si>
  <si>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</si>
  <si>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</si>
  <si>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</si>
  <si>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</si>
  <si>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</si>
  <si>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</si>
  <si>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</si>
  <si>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</si>
  <si>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</si>
  <si>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</si>
  <si>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</si>
  <si>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</si>
  <si>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</si>
  <si>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</si>
  <si>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</si>
  <si>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</si>
  <si>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</si>
  <si>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</si>
  <si>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</si>
  <si>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</si>
  <si>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</si>
  <si>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</si>
  <si>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</si>
  <si>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</si>
  <si>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</si>
  <si>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</si>
  <si>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</si>
  <si>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</si>
  <si>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</si>
  <si>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</si>
  <si>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</si>
  <si>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</si>
  <si>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</si>
  <si>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</si>
  <si>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</si>
  <si>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</si>
  <si>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</si>
  <si>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</si>
  <si>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</si>
  <si>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</si>
  <si>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</si>
  <si>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</si>
  <si>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</si>
  <si>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</si>
  <si>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</si>
  <si>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</si>
  <si>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</si>
  <si>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</si>
  <si>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</si>
  <si>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</si>
  <si>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</si>
  <si>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</si>
  <si>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</si>
  <si>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</si>
  <si>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</si>
  <si>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</si>
  <si>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</si>
  <si>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</si>
  <si>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</si>
  <si>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</si>
  <si>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30日</t>
    <phoneticPr fontId="3"/>
  </si>
  <si>
    <t>東京都品川区大崎1-5-1　大崎センタービル</t>
  </si>
  <si>
    <t>日鉄パイプライン＆エンジニアリング株式会社　都市ガス事業部　事業部長　長濱屋　聡</t>
  </si>
  <si>
    <t>日鉄パイプライン＆エンジニアリング株式会社</t>
  </si>
  <si>
    <t>03-6865-6740</t>
  </si>
  <si>
    <t>横浜市長</t>
  </si>
  <si>
    <t>総合工事業</t>
  </si>
  <si>
    <t>○</t>
  </si>
  <si>
    <t>03-6865-6740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</si>
</sst>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3" zoomScaleNormal="100" zoomScaleSheetLayoutView="100" workbookViewId="0">
      <selection activeCell="M50" sqref="M50:N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2943</v>
      </c>
      <c r="N48" s="586"/>
      <c r="O48" s="587"/>
    </row>
    <row r="49" spans="3:21" ht="18" customHeight="1" x14ac:dyDescent="0.15">
      <c r="C49" s="564" t="s">
        <v>11</v>
      </c>
      <c r="D49" s="565"/>
      <c r="E49" s="566"/>
      <c r="F49" s="619" t="s">
        <v>452</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5230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331</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2165</v>
      </c>
      <c r="I63" s="293" t="s">
        <v>4</v>
      </c>
      <c r="J63" s="542" t="s">
        <v>324</v>
      </c>
      <c r="K63" s="543"/>
      <c r="L63" s="544"/>
      <c r="M63" s="534">
        <f>+別紙!AA14</f>
        <v>2165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2165</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5" zoomScaleNormal="100" workbookViewId="0">
      <selection activeCell="D34" sqref="D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120</v>
      </c>
      <c r="E24" s="700"/>
      <c r="F24" s="700"/>
      <c r="G24" s="212" t="s">
        <v>198</v>
      </c>
      <c r="H24" s="678">
        <f>+F12</f>
        <v>11.4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11.4</v>
      </c>
      <c r="Q27" s="683"/>
      <c r="R27" s="683"/>
      <c r="S27" s="683"/>
      <c r="T27" s="54" t="s">
        <v>38</v>
      </c>
      <c r="U27" s="74"/>
      <c r="V27" s="74"/>
      <c r="Y27" s="72" t="s">
        <v>39</v>
      </c>
      <c r="Z27" s="75"/>
      <c r="AH27" s="63"/>
      <c r="AI27" s="63"/>
      <c r="AJ27" s="63"/>
      <c r="AK27" s="63"/>
      <c r="AL27" s="646">
        <f>+AH18+P27</f>
        <v>11.4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120</v>
      </c>
      <c r="E29" s="700"/>
      <c r="F29" s="700"/>
      <c r="G29" s="212" t="s">
        <v>198</v>
      </c>
      <c r="H29" s="678">
        <f>+AL27</f>
        <v>11.4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120</v>
      </c>
      <c r="E31" s="700"/>
      <c r="F31" s="700"/>
      <c r="G31" s="212" t="s">
        <v>198</v>
      </c>
      <c r="H31" s="678">
        <f>+AS24</f>
        <v>11.4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8"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811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1650</v>
      </c>
      <c r="E24" s="700"/>
      <c r="F24" s="700"/>
      <c r="G24" s="212" t="s">
        <v>198</v>
      </c>
      <c r="H24" s="678">
        <f>+F12</f>
        <v>811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811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811</v>
      </c>
      <c r="Q27" s="683"/>
      <c r="R27" s="683"/>
      <c r="S27" s="683"/>
      <c r="T27" s="54" t="s">
        <v>38</v>
      </c>
      <c r="U27" s="74"/>
      <c r="V27" s="74"/>
      <c r="Y27" s="72" t="s">
        <v>39</v>
      </c>
      <c r="Z27" s="75"/>
      <c r="AH27" s="63"/>
      <c r="AI27" s="63"/>
      <c r="AJ27" s="63"/>
      <c r="AK27" s="63"/>
      <c r="AL27" s="646">
        <f>+AH18+P27</f>
        <v>811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811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1650</v>
      </c>
      <c r="E29" s="700"/>
      <c r="F29" s="700"/>
      <c r="G29" s="212" t="s">
        <v>198</v>
      </c>
      <c r="H29" s="678">
        <f>+AL27</f>
        <v>811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811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1650</v>
      </c>
      <c r="E31" s="700"/>
      <c r="F31" s="700"/>
      <c r="G31" s="212" t="s">
        <v>198</v>
      </c>
      <c r="H31" s="678">
        <f>+AS24</f>
        <v>811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352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390</v>
      </c>
      <c r="E24" s="700"/>
      <c r="F24" s="700"/>
      <c r="G24" s="212" t="s">
        <v>198</v>
      </c>
      <c r="H24" s="678">
        <f>+F12</f>
        <v>352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352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352</v>
      </c>
      <c r="Q27" s="683"/>
      <c r="R27" s="683"/>
      <c r="S27" s="683"/>
      <c r="T27" s="54" t="s">
        <v>38</v>
      </c>
      <c r="U27" s="74"/>
      <c r="V27" s="74"/>
      <c r="Y27" s="72" t="s">
        <v>39</v>
      </c>
      <c r="Z27" s="75"/>
      <c r="AH27" s="63"/>
      <c r="AI27" s="63"/>
      <c r="AJ27" s="63"/>
      <c r="AK27" s="63"/>
      <c r="AL27" s="646">
        <f>+AH18+P27</f>
        <v>352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352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390</v>
      </c>
      <c r="E29" s="700"/>
      <c r="F29" s="700"/>
      <c r="G29" s="212" t="s">
        <v>198</v>
      </c>
      <c r="H29" s="678">
        <f>+AL27</f>
        <v>352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352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390</v>
      </c>
      <c r="E31" s="700"/>
      <c r="F31" s="700"/>
      <c r="G31" s="212" t="s">
        <v>198</v>
      </c>
      <c r="H31" s="678">
        <f>+AS24</f>
        <v>352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6.4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6.4</v>
      </c>
      <c r="Q27" s="683"/>
      <c r="R27" s="683"/>
      <c r="S27" s="683"/>
      <c r="T27" s="54" t="s">
        <v>38</v>
      </c>
      <c r="U27" s="74"/>
      <c r="V27" s="74"/>
      <c r="Y27" s="72" t="s">
        <v>39</v>
      </c>
      <c r="Z27" s="75"/>
      <c r="AH27" s="63"/>
      <c r="AI27" s="63"/>
      <c r="AJ27" s="63"/>
      <c r="AK27" s="63"/>
      <c r="AL27" s="646">
        <f>+AH18+P27</f>
        <v>6.4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6.4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5</v>
      </c>
      <c r="E31" s="700"/>
      <c r="F31" s="700"/>
      <c r="G31" s="212" t="s">
        <v>198</v>
      </c>
      <c r="H31" s="678">
        <f>+AS24</f>
        <v>6.2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0.2</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日鉄パイプライン＆エンジニアリング株式会社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120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1650</v>
      </c>
      <c r="U9" s="393">
        <f>IF(OR(ｿ.鉱さい!D24&gt;0,ｿ.鉱さい!D24&lt;0),ｿ.鉱さい!D24,IF(U$19&gt;0,"0",0))</f>
        <v>0</v>
      </c>
      <c r="V9" s="393">
        <f>IF(OR(ﾀ.がれき類!D24&gt;0,ﾀ.がれき類!D24&lt;0),ﾀ.がれき類!D24,IF(V$19&gt;0,"0",0))</f>
        <v>390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v>
      </c>
      <c r="AA9" s="395">
        <f>IF(SUM(G9:Z9)&gt;0,SUM(G9:Z9),IF(AA$19&gt;0,"0",0))</f>
        <v>2165</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120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1650</v>
      </c>
      <c r="U14" s="399">
        <f>IF(OR(ｿ.鉱さい!D29&gt;0,ｿ.鉱さい!D29&lt;0),ｿ.鉱さい!D29,IF(U$19&gt;0,"0",0))</f>
        <v>0</v>
      </c>
      <c r="V14" s="399">
        <f>IF(OR(ﾀ.がれき類!D29&gt;0,ﾀ.がれき類!D29&lt;0),ﾀ.がれき類!D29,IF(V$19&gt;0,"0",0))</f>
        <v>390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5</v>
      </c>
      <c r="AA14" s="401">
        <f t="shared" si="0"/>
        <v>2165</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120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1650</v>
      </c>
      <c r="U16" s="399">
        <f>IF(OR(ｿ.鉱さい!D31&gt;0,ｿ.鉱さい!D31&lt;0),ｿ.鉱さい!D31,IF(U$19&gt;0,"0",0))</f>
        <v>0</v>
      </c>
      <c r="V16" s="399">
        <f>IF(OR(ﾀ.がれき類!D31&gt;0,ﾀ.がれき類!D31&lt;0),ﾀ.がれき類!D31,IF(V$19&gt;0,"0",0))</f>
        <v>390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5</v>
      </c>
      <c r="AA16" s="401">
        <f t="shared" si="0"/>
        <v>2165</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11.4</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811</v>
      </c>
      <c r="U19" s="405">
        <f t="shared" si="1"/>
        <v>0</v>
      </c>
      <c r="V19" s="405">
        <f t="shared" si="1"/>
        <v>352</v>
      </c>
      <c r="W19" s="405">
        <f t="shared" si="1"/>
        <v>0</v>
      </c>
      <c r="X19" s="405">
        <f t="shared" si="1"/>
        <v>0</v>
      </c>
      <c r="Y19" s="405">
        <f t="shared" si="1"/>
        <v>0</v>
      </c>
      <c r="Z19" s="406">
        <f t="shared" si="1"/>
        <v>6.4</v>
      </c>
      <c r="AA19" s="407">
        <f t="shared" ref="AA19:AA25" si="2">SUM(G19:Z19)</f>
        <v>1180.8000000000002</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11.4</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811</v>
      </c>
      <c r="U37" s="441">
        <f t="shared" si="8"/>
        <v>0</v>
      </c>
      <c r="V37" s="441">
        <f t="shared" si="8"/>
        <v>352</v>
      </c>
      <c r="W37" s="441">
        <f t="shared" si="8"/>
        <v>0</v>
      </c>
      <c r="X37" s="441">
        <f t="shared" si="8"/>
        <v>0</v>
      </c>
      <c r="Y37" s="441">
        <f t="shared" si="8"/>
        <v>0</v>
      </c>
      <c r="Z37" s="442">
        <f t="shared" si="8"/>
        <v>6.4</v>
      </c>
      <c r="AA37" s="443">
        <f t="shared" si="4"/>
        <v>1180.8000000000002</v>
      </c>
    </row>
    <row r="38" spans="2:27" ht="24" customHeight="1" x14ac:dyDescent="0.15">
      <c r="B38" s="182"/>
      <c r="C38" s="752"/>
      <c r="D38" s="225"/>
      <c r="E38" s="223" t="s">
        <v>262</v>
      </c>
      <c r="F38" s="469"/>
      <c r="G38" s="432">
        <f t="shared" ref="G38:Z38" si="9">SUM(G39:G41)</f>
        <v>0</v>
      </c>
      <c r="H38" s="432">
        <f t="shared" si="9"/>
        <v>11.4</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811</v>
      </c>
      <c r="U38" s="432">
        <f t="shared" si="9"/>
        <v>0</v>
      </c>
      <c r="V38" s="432">
        <f t="shared" si="9"/>
        <v>352</v>
      </c>
      <c r="W38" s="432">
        <f t="shared" si="9"/>
        <v>0</v>
      </c>
      <c r="X38" s="432">
        <f t="shared" si="9"/>
        <v>0</v>
      </c>
      <c r="Y38" s="432">
        <f t="shared" si="9"/>
        <v>0</v>
      </c>
      <c r="Z38" s="433">
        <f t="shared" si="9"/>
        <v>6.2</v>
      </c>
      <c r="AA38" s="434">
        <f t="shared" si="4"/>
        <v>1180.6000000000001</v>
      </c>
    </row>
    <row r="39" spans="2:27" ht="24" customHeight="1" x14ac:dyDescent="0.15">
      <c r="B39" s="182"/>
      <c r="C39" s="752"/>
      <c r="D39" s="226"/>
      <c r="E39" s="221"/>
      <c r="F39" s="219" t="s">
        <v>235</v>
      </c>
      <c r="G39" s="435">
        <f>+ｱ.燃え殻!$AA$28</f>
        <v>0</v>
      </c>
      <c r="H39" s="435">
        <f>+ｲ.汚泥!$AA$28</f>
        <v>11.4</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811</v>
      </c>
      <c r="U39" s="435">
        <f>+ｿ.鉱さい!$AA$28</f>
        <v>0</v>
      </c>
      <c r="V39" s="435">
        <f>+ﾀ.がれき類!$AA$28</f>
        <v>352</v>
      </c>
      <c r="W39" s="435">
        <f>+ﾁ.動物のふん尿!$AA$28</f>
        <v>0</v>
      </c>
      <c r="X39" s="435">
        <f>+ﾂ.動物の死体!$AA$28</f>
        <v>0</v>
      </c>
      <c r="Y39" s="435">
        <f>+ﾃ.ばいじん!$AA$28</f>
        <v>0</v>
      </c>
      <c r="Z39" s="436">
        <f>+ﾄ.混合廃棄物その他!$AA$28</f>
        <v>6.2</v>
      </c>
      <c r="AA39" s="437">
        <f t="shared" si="4"/>
        <v>1180.6000000000001</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0.2</v>
      </c>
      <c r="AA42" s="440">
        <f>SUM(G42:Z42)</f>
        <v>0.2</v>
      </c>
    </row>
    <row r="43" spans="2:27" ht="24" customHeight="1" x14ac:dyDescent="0.15">
      <c r="B43" s="182"/>
      <c r="C43" s="135" t="s">
        <v>237</v>
      </c>
      <c r="D43" s="757" t="s">
        <v>294</v>
      </c>
      <c r="E43" s="757"/>
      <c r="F43" s="758"/>
      <c r="G43" s="444">
        <f>+ｱ.燃え殻!$AL$27</f>
        <v>0</v>
      </c>
      <c r="H43" s="444">
        <f>+ｲ.汚泥!$AL$27</f>
        <v>11.4</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811</v>
      </c>
      <c r="U43" s="444">
        <f>+ｿ.鉱さい!$AL$27</f>
        <v>0</v>
      </c>
      <c r="V43" s="444">
        <f>+ﾀ.がれき類!$AL$27</f>
        <v>352</v>
      </c>
      <c r="W43" s="444">
        <f>+ﾁ.動物のふん尿!$AL$27</f>
        <v>0</v>
      </c>
      <c r="X43" s="444">
        <f>+ﾂ.動物の死体!$AL$27</f>
        <v>0</v>
      </c>
      <c r="Y43" s="444">
        <f>+ﾃ.ばいじん!$AL$27</f>
        <v>0</v>
      </c>
      <c r="Z43" s="445">
        <f>+ﾄ.混合廃棄物その他!$AL$27</f>
        <v>6.4</v>
      </c>
      <c r="AA43" s="446">
        <f t="shared" si="4"/>
        <v>1180.8000000000002</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11.4</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811</v>
      </c>
      <c r="U45" s="450">
        <f>+ｿ.鉱さい!$AS$24</f>
        <v>0</v>
      </c>
      <c r="V45" s="450">
        <f>+ﾀ.がれき類!$AS$24</f>
        <v>352</v>
      </c>
      <c r="W45" s="450">
        <f>+ﾁ.動物のふん尿!$AS$24</f>
        <v>0</v>
      </c>
      <c r="X45" s="450">
        <f>+ﾂ.動物の死体!$AS$24</f>
        <v>0</v>
      </c>
      <c r="Y45" s="450">
        <f>+ﾃ.ばいじん!$AS$24</f>
        <v>0</v>
      </c>
      <c r="Z45" s="451">
        <f>+ﾄ.混合廃棄物その他!$AS$24</f>
        <v>6.2</v>
      </c>
      <c r="AA45" s="452">
        <f t="shared" si="4"/>
        <v>1180.6000000000001</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131.4</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2461</v>
      </c>
      <c r="U55" s="506">
        <f t="shared" si="10"/>
        <v>0</v>
      </c>
      <c r="V55" s="506">
        <f t="shared" si="10"/>
        <v>742</v>
      </c>
      <c r="W55" s="506">
        <f t="shared" si="10"/>
        <v>0</v>
      </c>
      <c r="X55" s="506">
        <f t="shared" si="10"/>
        <v>0</v>
      </c>
      <c r="Y55" s="506">
        <f t="shared" si="10"/>
        <v>0</v>
      </c>
      <c r="Z55" s="506">
        <f t="shared" si="10"/>
        <v>11.4</v>
      </c>
      <c r="AA55" s="507">
        <f>+AA9+AA19+AA20</f>
        <v>3345.8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37"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30日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東京都品川区大崎1-5-1　大崎センタービル</v>
      </c>
      <c r="K16" s="806"/>
      <c r="L16" s="807"/>
      <c r="M16" s="807"/>
      <c r="N16" s="807"/>
      <c r="O16" s="808"/>
    </row>
    <row r="17" spans="1:48" ht="26.25" customHeight="1" x14ac:dyDescent="0.15">
      <c r="C17" s="249"/>
      <c r="D17" s="250"/>
      <c r="E17" s="250"/>
      <c r="F17" s="250"/>
      <c r="G17" s="250"/>
      <c r="H17" s="254" t="s">
        <v>7</v>
      </c>
      <c r="I17" s="254"/>
      <c r="J17" s="806" t="str">
        <f>+表紙!J40</f>
        <v>日鉄パイプライン＆エンジニアリング株式会社　都市ガス事業部　事業部長　長濱屋　聡</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03-6865-6740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日鉄パイプライン＆エンジニアリング株式会社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2943</v>
      </c>
      <c r="N25" s="859"/>
      <c r="O25" s="860"/>
    </row>
    <row r="26" spans="1:48" ht="18" customHeight="1" x14ac:dyDescent="0.15">
      <c r="C26" s="839" t="s">
        <v>11</v>
      </c>
      <c r="D26" s="840"/>
      <c r="E26" s="841"/>
      <c r="F26" s="833" t="str">
        <f>+表紙!F49</f>
        <v>東京都品川区大崎1-5-1　大崎センタービル</v>
      </c>
      <c r="G26" s="834"/>
      <c r="H26" s="834"/>
      <c r="I26" s="834"/>
      <c r="J26" s="834"/>
      <c r="K26" s="834"/>
      <c r="L26" s="139" t="s">
        <v>172</v>
      </c>
      <c r="M26" s="259"/>
      <c r="N26" s="837" t="str">
        <f>IF(+表紙!N49="","",+表紙!N49)</f>
        <v>03-6865-6740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5230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331</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2165</v>
      </c>
      <c r="I40" s="293" t="s">
        <v>4</v>
      </c>
      <c r="J40" s="542" t="s">
        <v>324</v>
      </c>
      <c r="K40" s="543"/>
      <c r="L40" s="544"/>
      <c r="M40" s="865">
        <f>+表紙!M63</f>
        <v>2165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2165</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2024-07-01T01:21:57Z</dcterms:created>
  <dcterms:modified xsi:type="dcterms:W3CDTF">2024-09-09T02:07:19Z</dcterms:modified>
</cp:coreProperties>
</file>