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環境創造局\03技術監理課\技術監理課\500_公園緑地\507_公園緑地施設標準図集関係書類(５年)\2022(R05)年度\2023.7改定\HP掲載用　図集データ\"/>
    </mc:Choice>
  </mc:AlternateContent>
  <bookViews>
    <workbookView xWindow="-15" yWindow="5685" windowWidth="19230" windowHeight="5700" firstSheet="19" activeTab="21"/>
  </bookViews>
  <sheets>
    <sheet name="表紙" sheetId="35" r:id="rId1"/>
    <sheet name="注意事項" sheetId="2" r:id="rId2"/>
    <sheet name="総括表" sheetId="23" r:id="rId3"/>
    <sheet name="基盤" sheetId="4" r:id="rId4"/>
    <sheet name="公園植栽" sheetId="5" r:id="rId5"/>
    <sheet name="道路植栽" sheetId="6" r:id="rId6"/>
    <sheet name="給水設備" sheetId="7" r:id="rId7"/>
    <sheet name="排水設備 (側溝・雨水浸透側溝・横断溝)" sheetId="8" r:id="rId8"/>
    <sheet name="排水設備 (Ｌ型雨水桝・L型雨水浸透桝)" sheetId="24" r:id="rId9"/>
    <sheet name="排水設備 (グレーチング蓋雨水桝)" sheetId="9" r:id="rId10"/>
    <sheet name="排水設備 (グレーチング蓋雨水浸透桝)" sheetId="26" r:id="rId11"/>
    <sheet name="排水設備 (Ｕ型雨水桝(桝部)・横断溝雨水桝)" sheetId="10" r:id="rId12"/>
    <sheet name="排水設備 (Ｕ型雨水桝(側溝部))" sheetId="33" r:id="rId13"/>
    <sheet name="排水設備 (Ｕ型雨水浸透桝(桝部)) " sheetId="25" r:id="rId14"/>
    <sheet name="排水設備 (Ｕ型雨水浸透桝(側溝部)) " sheetId="34" r:id="rId15"/>
    <sheet name="排水設備 (雨水桝(１～３種)・雨水浸透桝(１種))" sheetId="11" r:id="rId16"/>
    <sheet name="排水設備 (汚水桝(１～３種))" sheetId="27" r:id="rId17"/>
    <sheet name="排水設備 (組立てマンホール（１種）)" sheetId="28" r:id="rId18"/>
    <sheet name="排水設備 (組立てマンホール（２種）)" sheetId="29" r:id="rId19"/>
    <sheet name="排水設備 (ドロップ管・副管)" sheetId="14" r:id="rId20"/>
    <sheet name="排水設備 (硬質塩化ビニル管)" sheetId="15" r:id="rId21"/>
    <sheet name="電気設備" sheetId="16" r:id="rId22"/>
    <sheet name="園路広場" sheetId="17" r:id="rId23"/>
    <sheet name="遊戯施設" sheetId="18" r:id="rId24"/>
    <sheet name="サービス施設" sheetId="19" r:id="rId25"/>
    <sheet name="管理施設（車止め・門柱）" sheetId="20" r:id="rId26"/>
    <sheet name="管理施設 (パイプ柵・縦格子柵)" sheetId="21" r:id="rId27"/>
    <sheet name="管理施設 (手すり・ﾒｯｼｭﾌｪﾝｽ・ｺﾝｸﾘｰﾄ柵)" sheetId="22" r:id="rId28"/>
  </sheets>
  <definedNames>
    <definedName name="_xlnm.Print_Area" localSheetId="26">'管理施設 (パイプ柵・縦格子柵)'!$A$1:$Q$26</definedName>
    <definedName name="_xlnm.Print_Area" localSheetId="4">公園植栽!$A$1:$P$27</definedName>
    <definedName name="_xlnm.Print_Area" localSheetId="1">注意事項!$A$1:$L$19</definedName>
    <definedName name="_xlnm.Print_Area" localSheetId="5">道路植栽!$A$1:$P$26</definedName>
    <definedName name="_xlnm.Print_Area" localSheetId="7">'排水設備 (側溝・雨水浸透側溝・横断溝)'!$B$1:$Q$26</definedName>
    <definedName name="_xlnm.Print_Titles" localSheetId="24">サービス施設!$1:$6</definedName>
    <definedName name="_xlnm.Print_Titles" localSheetId="22">園路広場!$1:$6</definedName>
    <definedName name="_xlnm.Print_Titles" localSheetId="26">'管理施設 (パイプ柵・縦格子柵)'!$1:$6</definedName>
    <definedName name="_xlnm.Print_Titles" localSheetId="27">'管理施設 (手すり・ﾒｯｼｭﾌｪﾝｽ・ｺﾝｸﾘｰﾄ柵)'!$1:$6</definedName>
    <definedName name="_xlnm.Print_Titles" localSheetId="25">'管理施設（車止め・門柱）'!$1:$6</definedName>
    <definedName name="_xlnm.Print_Titles" localSheetId="3">基盤!$1:$6</definedName>
    <definedName name="_xlnm.Print_Titles" localSheetId="6">給水設備!$1:$6</definedName>
    <definedName name="_xlnm.Print_Titles" localSheetId="4">公園植栽!$1:$6</definedName>
    <definedName name="_xlnm.Print_Titles" localSheetId="2">総括表!$1:$8</definedName>
    <definedName name="_xlnm.Print_Titles" localSheetId="21">電気設備!$1:$6</definedName>
    <definedName name="_xlnm.Print_Titles" localSheetId="5">道路植栽!$1:$6</definedName>
    <definedName name="_xlnm.Print_Titles" localSheetId="8">'排水設備 (Ｌ型雨水桝・L型雨水浸透桝)'!$1:$6</definedName>
    <definedName name="_xlnm.Print_Titles" localSheetId="14">'排水設備 (Ｕ型雨水浸透桝(側溝部)) '!$1:$6</definedName>
    <definedName name="_xlnm.Print_Titles" localSheetId="13">'排水設備 (Ｕ型雨水浸透桝(桝部)) '!$1:$6</definedName>
    <definedName name="_xlnm.Print_Titles" localSheetId="12">'排水設備 (Ｕ型雨水桝(側溝部))'!$1:$6</definedName>
    <definedName name="_xlnm.Print_Titles" localSheetId="11">'排水設備 (Ｕ型雨水桝(桝部)・横断溝雨水桝)'!$1:$6</definedName>
    <definedName name="_xlnm.Print_Titles" localSheetId="10">'排水設備 (グレーチング蓋雨水浸透桝)'!$1:$6</definedName>
    <definedName name="_xlnm.Print_Titles" localSheetId="9">'排水設備 (グレーチング蓋雨水桝)'!$1:$6</definedName>
    <definedName name="_xlnm.Print_Titles" localSheetId="19">'排水設備 (ドロップ管・副管)'!$1:$6</definedName>
    <definedName name="_xlnm.Print_Titles" localSheetId="15">'排水設備 (雨水桝(１～３種)・雨水浸透桝(１種))'!$1:$6</definedName>
    <definedName name="_xlnm.Print_Titles" localSheetId="16">'排水設備 (汚水桝(１～３種))'!$1:$6</definedName>
    <definedName name="_xlnm.Print_Titles" localSheetId="20">'排水設備 (硬質塩化ビニル管)'!$1:$6</definedName>
    <definedName name="_xlnm.Print_Titles" localSheetId="17">'排水設備 (組立てマンホール（１種）)'!$1:$7</definedName>
    <definedName name="_xlnm.Print_Titles" localSheetId="18">'排水設備 (組立てマンホール（２種）)'!$1:$7</definedName>
    <definedName name="_xlnm.Print_Titles" localSheetId="7">'排水設備 (側溝・雨水浸透側溝・横断溝)'!$1:$6</definedName>
    <definedName name="_xlnm.Print_Titles" localSheetId="23">遊戯施設!$1:$6</definedName>
  </definedNames>
  <calcPr calcId="162913"/>
</workbook>
</file>

<file path=xl/calcChain.xml><?xml version="1.0" encoding="utf-8"?>
<calcChain xmlns="http://schemas.openxmlformats.org/spreadsheetml/2006/main">
  <c r="Q35" i="16" l="1"/>
  <c r="P35" i="16"/>
  <c r="O35" i="16"/>
  <c r="N35" i="16"/>
  <c r="M35" i="16"/>
  <c r="L35" i="16"/>
  <c r="Q34" i="16"/>
  <c r="P34" i="16"/>
  <c r="O34" i="16"/>
  <c r="N34" i="16"/>
  <c r="M34" i="16"/>
  <c r="L34" i="16"/>
  <c r="Q33" i="16"/>
  <c r="P33" i="16"/>
  <c r="O33" i="16"/>
  <c r="N33" i="16"/>
  <c r="M33" i="16"/>
  <c r="L33" i="16"/>
  <c r="Q32" i="16"/>
  <c r="P32" i="16"/>
  <c r="O32" i="16"/>
  <c r="N32" i="16"/>
  <c r="M32" i="16"/>
  <c r="L32" i="16"/>
  <c r="Q31" i="16"/>
  <c r="P31" i="16"/>
  <c r="O31" i="16"/>
  <c r="N31" i="16"/>
  <c r="M31" i="16"/>
  <c r="L31" i="16"/>
  <c r="Q30" i="16"/>
  <c r="P30" i="16"/>
  <c r="O30" i="16"/>
  <c r="N30" i="16"/>
  <c r="M30" i="16"/>
  <c r="L30" i="16"/>
  <c r="Q29" i="16"/>
  <c r="P29" i="16"/>
  <c r="O29" i="16"/>
  <c r="N29" i="16"/>
  <c r="M29" i="16"/>
  <c r="L29" i="16"/>
  <c r="Q28" i="16"/>
  <c r="P28" i="16"/>
  <c r="O28" i="16"/>
  <c r="N28" i="16"/>
  <c r="M28" i="16"/>
  <c r="L28" i="16"/>
  <c r="Q27" i="16"/>
  <c r="P27" i="16"/>
  <c r="O27" i="16"/>
  <c r="N27" i="16"/>
  <c r="M27" i="16"/>
  <c r="L27" i="16"/>
  <c r="Q26" i="16"/>
  <c r="P26" i="16"/>
  <c r="O26" i="16"/>
  <c r="N26" i="16"/>
  <c r="M26" i="16"/>
  <c r="L26" i="16"/>
  <c r="Q25" i="16"/>
  <c r="P25" i="16"/>
  <c r="O25" i="16"/>
  <c r="N25" i="16"/>
  <c r="M25" i="16"/>
  <c r="L25" i="16"/>
  <c r="Q24" i="16"/>
  <c r="P24" i="16"/>
  <c r="O24" i="16"/>
  <c r="N24" i="16"/>
  <c r="M24" i="16"/>
  <c r="L24" i="16"/>
  <c r="L36" i="16"/>
  <c r="M36" i="16"/>
  <c r="N36" i="16"/>
  <c r="O36" i="16"/>
  <c r="P36" i="16"/>
  <c r="Q36" i="16"/>
  <c r="F12" i="29"/>
  <c r="J12" i="29"/>
  <c r="P12" i="29" s="1"/>
  <c r="F11" i="29"/>
  <c r="L11" i="29"/>
  <c r="R11" i="29"/>
  <c r="F10" i="29"/>
  <c r="L10" i="29"/>
  <c r="R10" i="29"/>
  <c r="F12" i="28"/>
  <c r="H12" i="28"/>
  <c r="F11" i="28"/>
  <c r="J11" i="28"/>
  <c r="P11" i="28"/>
  <c r="F10" i="28"/>
  <c r="J10" i="28"/>
  <c r="P10" i="28"/>
  <c r="R14" i="28"/>
  <c r="Q14" i="28"/>
  <c r="P14" i="28"/>
  <c r="O14" i="28"/>
  <c r="Q25" i="9"/>
  <c r="P25" i="9"/>
  <c r="O25" i="9"/>
  <c r="N25" i="9"/>
  <c r="M25" i="9"/>
  <c r="L25" i="9"/>
  <c r="Q24" i="9"/>
  <c r="P24" i="9"/>
  <c r="O24" i="9"/>
  <c r="N24" i="9"/>
  <c r="M24" i="9"/>
  <c r="L24" i="9"/>
  <c r="Q23" i="9"/>
  <c r="P23" i="9"/>
  <c r="O23" i="9"/>
  <c r="N23" i="9"/>
  <c r="M23" i="9"/>
  <c r="L23" i="9"/>
  <c r="Q22" i="9"/>
  <c r="P22" i="9"/>
  <c r="O22" i="9"/>
  <c r="N22" i="9"/>
  <c r="M22" i="9"/>
  <c r="L22" i="9"/>
  <c r="Q21" i="9"/>
  <c r="P21" i="9"/>
  <c r="O21" i="9"/>
  <c r="N21" i="9"/>
  <c r="M21" i="9"/>
  <c r="L21" i="9"/>
  <c r="Q24" i="7"/>
  <c r="P24" i="7"/>
  <c r="O24" i="7"/>
  <c r="N24" i="7"/>
  <c r="M24" i="7"/>
  <c r="L24" i="7"/>
  <c r="Q23" i="7"/>
  <c r="P23" i="7"/>
  <c r="O23" i="7"/>
  <c r="N23" i="7"/>
  <c r="M23" i="7"/>
  <c r="L23" i="7"/>
  <c r="Q22" i="7"/>
  <c r="P22" i="7"/>
  <c r="O22" i="7"/>
  <c r="N22" i="7"/>
  <c r="M22" i="7"/>
  <c r="L22" i="7"/>
  <c r="Q21" i="7"/>
  <c r="P21" i="7"/>
  <c r="O21" i="7"/>
  <c r="N21" i="7"/>
  <c r="M21" i="7"/>
  <c r="L21" i="7"/>
  <c r="Q20" i="7"/>
  <c r="P20" i="7"/>
  <c r="O20" i="7"/>
  <c r="N20" i="7"/>
  <c r="M20" i="7"/>
  <c r="L20" i="7"/>
  <c r="Q19" i="7"/>
  <c r="P19" i="7"/>
  <c r="O19" i="7"/>
  <c r="N19" i="7"/>
  <c r="M19" i="7"/>
  <c r="L19" i="7"/>
  <c r="Q18" i="7"/>
  <c r="P18" i="7"/>
  <c r="O18" i="7"/>
  <c r="N18" i="7"/>
  <c r="M18" i="7"/>
  <c r="L18" i="7"/>
  <c r="Q17" i="7"/>
  <c r="P17" i="7"/>
  <c r="O17" i="7"/>
  <c r="N17" i="7"/>
  <c r="M17" i="7"/>
  <c r="L17" i="7"/>
  <c r="Q16" i="7"/>
  <c r="P16" i="7"/>
  <c r="O16" i="7"/>
  <c r="N16" i="7"/>
  <c r="M16" i="7"/>
  <c r="L16" i="7"/>
  <c r="Q15" i="7"/>
  <c r="P15" i="7"/>
  <c r="O15" i="7"/>
  <c r="N15" i="7"/>
  <c r="M15" i="7"/>
  <c r="L15" i="7"/>
  <c r="Q24" i="4"/>
  <c r="P24" i="4"/>
  <c r="O24" i="4"/>
  <c r="N24" i="4"/>
  <c r="M24" i="4"/>
  <c r="L24" i="4"/>
  <c r="Q23" i="4"/>
  <c r="P23" i="4"/>
  <c r="O23" i="4"/>
  <c r="N23" i="4"/>
  <c r="M23" i="4"/>
  <c r="L23" i="4"/>
  <c r="Q22" i="4"/>
  <c r="P22" i="4"/>
  <c r="O22" i="4"/>
  <c r="N22" i="4"/>
  <c r="M22" i="4"/>
  <c r="L22" i="4"/>
  <c r="Q21" i="4"/>
  <c r="P21" i="4"/>
  <c r="O21" i="4"/>
  <c r="N21" i="4"/>
  <c r="M21" i="4"/>
  <c r="L21" i="4"/>
  <c r="Q20" i="4"/>
  <c r="P20" i="4"/>
  <c r="O20" i="4"/>
  <c r="N20" i="4"/>
  <c r="M20" i="4"/>
  <c r="L20" i="4"/>
  <c r="Q19" i="4"/>
  <c r="P19" i="4"/>
  <c r="O19" i="4"/>
  <c r="N19" i="4"/>
  <c r="M19" i="4"/>
  <c r="L19" i="4"/>
  <c r="Q18" i="4"/>
  <c r="P18" i="4"/>
  <c r="O18" i="4"/>
  <c r="N18" i="4"/>
  <c r="M18" i="4"/>
  <c r="L18" i="4"/>
  <c r="Q17" i="4"/>
  <c r="P17" i="4"/>
  <c r="O17" i="4"/>
  <c r="N17" i="4"/>
  <c r="M17" i="4"/>
  <c r="L17" i="4"/>
  <c r="Q16" i="4"/>
  <c r="P16" i="4"/>
  <c r="O16" i="4"/>
  <c r="N16" i="4"/>
  <c r="M16" i="4"/>
  <c r="L16" i="4"/>
  <c r="Q15" i="4"/>
  <c r="P15" i="4"/>
  <c r="O15" i="4"/>
  <c r="N15" i="4"/>
  <c r="M15" i="4"/>
  <c r="L15" i="4"/>
  <c r="Q14" i="4"/>
  <c r="P14" i="4"/>
  <c r="O14" i="4"/>
  <c r="N14" i="4"/>
  <c r="M14" i="4"/>
  <c r="L14" i="4"/>
  <c r="Q13" i="4"/>
  <c r="P13" i="4"/>
  <c r="O13" i="4"/>
  <c r="N13" i="4"/>
  <c r="M13" i="4"/>
  <c r="L13" i="4"/>
  <c r="Q12" i="4"/>
  <c r="P12" i="4"/>
  <c r="O12" i="4"/>
  <c r="N12" i="4"/>
  <c r="M12" i="4"/>
  <c r="L12" i="4"/>
  <c r="Q11" i="4"/>
  <c r="P11" i="4"/>
  <c r="O11" i="4"/>
  <c r="N11" i="4"/>
  <c r="M11" i="4"/>
  <c r="L11" i="4"/>
  <c r="H8" i="33"/>
  <c r="P8" i="33"/>
  <c r="H9" i="33"/>
  <c r="P9" i="33"/>
  <c r="H10" i="33"/>
  <c r="P10" i="33"/>
  <c r="H11" i="33"/>
  <c r="P11" i="33"/>
  <c r="H12" i="33"/>
  <c r="P12" i="33"/>
  <c r="H13" i="33"/>
  <c r="P13" i="33"/>
  <c r="H14" i="33"/>
  <c r="P14" i="33"/>
  <c r="H15" i="33"/>
  <c r="P15" i="33"/>
  <c r="P9" i="15"/>
  <c r="P10" i="15"/>
  <c r="H22" i="14"/>
  <c r="P22" i="14"/>
  <c r="H21" i="14"/>
  <c r="H20" i="14"/>
  <c r="P20" i="14"/>
  <c r="H19" i="14"/>
  <c r="H18" i="14"/>
  <c r="H17" i="14"/>
  <c r="P17" i="14"/>
  <c r="H16" i="14"/>
  <c r="P16" i="14"/>
  <c r="H15" i="14"/>
  <c r="H14" i="14"/>
  <c r="P14" i="14"/>
  <c r="H13" i="14"/>
  <c r="P13" i="14"/>
  <c r="H12" i="14"/>
  <c r="P12" i="14"/>
  <c r="H11" i="14"/>
  <c r="H10" i="14"/>
  <c r="P10" i="14"/>
  <c r="H9" i="14"/>
  <c r="P9" i="14"/>
  <c r="H8" i="14"/>
  <c r="P8" i="14"/>
  <c r="H7" i="14"/>
  <c r="P7" i="14"/>
  <c r="H14" i="7"/>
  <c r="H13" i="7"/>
  <c r="P13" i="7"/>
  <c r="H12" i="7"/>
  <c r="H11" i="7"/>
  <c r="P11" i="7"/>
  <c r="H10" i="7"/>
  <c r="P10" i="7"/>
  <c r="H9" i="7"/>
  <c r="H8" i="7"/>
  <c r="P8" i="7" s="1"/>
  <c r="H7" i="7"/>
  <c r="P7" i="7"/>
  <c r="Q25" i="22"/>
  <c r="P25" i="22"/>
  <c r="O25" i="22"/>
  <c r="N25" i="22"/>
  <c r="M25" i="22"/>
  <c r="L25" i="22"/>
  <c r="Q24" i="22"/>
  <c r="P24" i="22"/>
  <c r="O24" i="22"/>
  <c r="N24" i="22"/>
  <c r="M24" i="22"/>
  <c r="L24" i="22"/>
  <c r="Q23" i="22"/>
  <c r="P23" i="22"/>
  <c r="O23" i="22"/>
  <c r="N23" i="22"/>
  <c r="M23" i="22"/>
  <c r="L23" i="22"/>
  <c r="Q22" i="22"/>
  <c r="P22" i="22"/>
  <c r="O22" i="22"/>
  <c r="N22" i="22"/>
  <c r="M22" i="22"/>
  <c r="L22" i="22"/>
  <c r="Q21" i="22"/>
  <c r="P21" i="22"/>
  <c r="O21" i="22"/>
  <c r="N21" i="22"/>
  <c r="M21" i="22"/>
  <c r="L21" i="22"/>
  <c r="Q20" i="22"/>
  <c r="P20" i="22"/>
  <c r="O20" i="22"/>
  <c r="N20" i="22"/>
  <c r="M20" i="22"/>
  <c r="L20" i="22"/>
  <c r="Q19" i="22"/>
  <c r="P19" i="22"/>
  <c r="O19" i="22"/>
  <c r="N19" i="22"/>
  <c r="M19" i="22"/>
  <c r="L19" i="22"/>
  <c r="Q18" i="22"/>
  <c r="P18" i="22"/>
  <c r="O18" i="22"/>
  <c r="N18" i="22"/>
  <c r="M18" i="22"/>
  <c r="L18" i="22"/>
  <c r="Q17" i="22"/>
  <c r="P17" i="22"/>
  <c r="O17" i="22"/>
  <c r="N17" i="22"/>
  <c r="M17" i="22"/>
  <c r="L17" i="22"/>
  <c r="Q16" i="22"/>
  <c r="P16" i="22"/>
  <c r="O16" i="22"/>
  <c r="N16" i="22"/>
  <c r="M16" i="22"/>
  <c r="L16" i="22"/>
  <c r="Q15" i="22"/>
  <c r="P15" i="22"/>
  <c r="O15" i="22"/>
  <c r="N15" i="22"/>
  <c r="M15" i="22"/>
  <c r="L15" i="22"/>
  <c r="Q25" i="20"/>
  <c r="P25" i="20"/>
  <c r="O25" i="20"/>
  <c r="N25" i="20"/>
  <c r="M25" i="20"/>
  <c r="L25" i="20"/>
  <c r="Q24" i="20"/>
  <c r="P24" i="20"/>
  <c r="O24" i="20"/>
  <c r="N24" i="20"/>
  <c r="M24" i="20"/>
  <c r="L24" i="20"/>
  <c r="Q23" i="20"/>
  <c r="P23" i="20"/>
  <c r="O23" i="20"/>
  <c r="N23" i="20"/>
  <c r="M23" i="20"/>
  <c r="L23" i="20"/>
  <c r="Q22" i="20"/>
  <c r="P22" i="20"/>
  <c r="O22" i="20"/>
  <c r="N22" i="20"/>
  <c r="M22" i="20"/>
  <c r="L22" i="20"/>
  <c r="Q21" i="20"/>
  <c r="P21" i="20"/>
  <c r="O21" i="20"/>
  <c r="N21" i="20"/>
  <c r="M21" i="20"/>
  <c r="L21" i="20"/>
  <c r="Q20" i="20"/>
  <c r="P20" i="20"/>
  <c r="O20" i="20"/>
  <c r="N20" i="20"/>
  <c r="M20" i="20"/>
  <c r="L20" i="20"/>
  <c r="Q19" i="20"/>
  <c r="P19" i="20"/>
  <c r="O19" i="20"/>
  <c r="N19" i="20"/>
  <c r="M19" i="20"/>
  <c r="L19" i="20"/>
  <c r="Q18" i="20"/>
  <c r="P18" i="20"/>
  <c r="O18" i="20"/>
  <c r="N18" i="20"/>
  <c r="M18" i="20"/>
  <c r="L18" i="20"/>
  <c r="Q17" i="20"/>
  <c r="P17" i="20"/>
  <c r="O17" i="20"/>
  <c r="N17" i="20"/>
  <c r="M17" i="20"/>
  <c r="L17" i="20"/>
  <c r="Q16" i="20"/>
  <c r="P16" i="20"/>
  <c r="O16" i="20"/>
  <c r="N16" i="20"/>
  <c r="M16" i="20"/>
  <c r="L16" i="20"/>
  <c r="Q15" i="20"/>
  <c r="P15" i="20"/>
  <c r="O15" i="20"/>
  <c r="N15" i="20"/>
  <c r="M15" i="20"/>
  <c r="L15" i="20"/>
  <c r="Q14" i="20"/>
  <c r="P14" i="20"/>
  <c r="O14" i="20"/>
  <c r="N14" i="20"/>
  <c r="M14" i="20"/>
  <c r="L14" i="20"/>
  <c r="Q13" i="20"/>
  <c r="P13" i="20"/>
  <c r="O13" i="20"/>
  <c r="N13" i="20"/>
  <c r="M13" i="20"/>
  <c r="L13" i="20"/>
  <c r="Q12" i="20"/>
  <c r="P12" i="20"/>
  <c r="O12" i="20"/>
  <c r="N12" i="20"/>
  <c r="M12" i="20"/>
  <c r="L12" i="20"/>
  <c r="Q11" i="20"/>
  <c r="P11" i="20"/>
  <c r="O11" i="20"/>
  <c r="N11" i="20"/>
  <c r="M11" i="20"/>
  <c r="L11" i="20"/>
  <c r="Q10" i="20"/>
  <c r="P10" i="20"/>
  <c r="O10" i="20"/>
  <c r="N10" i="20"/>
  <c r="M10" i="20"/>
  <c r="L10" i="20"/>
  <c r="L26" i="20" s="1"/>
  <c r="Q9" i="20"/>
  <c r="P9" i="20"/>
  <c r="O9" i="20"/>
  <c r="N9" i="20"/>
  <c r="N26" i="20" s="1"/>
  <c r="I31" i="23" s="1"/>
  <c r="M9" i="20"/>
  <c r="L9" i="20"/>
  <c r="C31" i="23"/>
  <c r="Q25" i="18"/>
  <c r="P25" i="18"/>
  <c r="O25" i="18"/>
  <c r="N25" i="18"/>
  <c r="M25" i="18"/>
  <c r="L25" i="18"/>
  <c r="Q24" i="18"/>
  <c r="P24" i="18"/>
  <c r="O24" i="18"/>
  <c r="N24" i="18"/>
  <c r="M24" i="18"/>
  <c r="L24" i="18"/>
  <c r="Q23" i="18"/>
  <c r="P23" i="18"/>
  <c r="O23" i="18"/>
  <c r="N23" i="18"/>
  <c r="M23" i="18"/>
  <c r="L23" i="18"/>
  <c r="Q22" i="18"/>
  <c r="P22" i="18"/>
  <c r="O22" i="18"/>
  <c r="N22" i="18"/>
  <c r="M22" i="18"/>
  <c r="L22" i="18"/>
  <c r="Q21" i="18"/>
  <c r="P21" i="18"/>
  <c r="O21" i="18"/>
  <c r="N21" i="18"/>
  <c r="M21" i="18"/>
  <c r="L21" i="18"/>
  <c r="Q20" i="18"/>
  <c r="P20" i="18"/>
  <c r="O20" i="18"/>
  <c r="N20" i="18"/>
  <c r="M20" i="18"/>
  <c r="L20" i="18"/>
  <c r="Q19" i="18"/>
  <c r="P19" i="18"/>
  <c r="O19" i="18"/>
  <c r="N19" i="18"/>
  <c r="M19" i="18"/>
  <c r="L19" i="18"/>
  <c r="Q18" i="18"/>
  <c r="P18" i="18"/>
  <c r="O18" i="18"/>
  <c r="N18" i="18"/>
  <c r="M18" i="18"/>
  <c r="L18" i="18"/>
  <c r="Q17" i="18"/>
  <c r="P17" i="18"/>
  <c r="O17" i="18"/>
  <c r="N17" i="18"/>
  <c r="M17" i="18"/>
  <c r="L17" i="18"/>
  <c r="Q16" i="18"/>
  <c r="P16" i="18"/>
  <c r="O16" i="18"/>
  <c r="N16" i="18"/>
  <c r="M16" i="18"/>
  <c r="L16" i="18"/>
  <c r="Q15" i="18"/>
  <c r="P15" i="18"/>
  <c r="O15" i="18"/>
  <c r="N15" i="18"/>
  <c r="M15" i="18"/>
  <c r="L15" i="18"/>
  <c r="Q26" i="17"/>
  <c r="P26" i="17"/>
  <c r="O26" i="17"/>
  <c r="N26" i="17"/>
  <c r="M26" i="17"/>
  <c r="L26" i="17"/>
  <c r="Q25" i="17"/>
  <c r="P25" i="17"/>
  <c r="O25" i="17"/>
  <c r="N25" i="17"/>
  <c r="M25" i="17"/>
  <c r="L25" i="17"/>
  <c r="Q24" i="17"/>
  <c r="P24" i="17"/>
  <c r="O24" i="17"/>
  <c r="N24" i="17"/>
  <c r="M24" i="17"/>
  <c r="L24" i="17"/>
  <c r="Q23" i="17"/>
  <c r="P23" i="17"/>
  <c r="O23" i="17"/>
  <c r="N23" i="17"/>
  <c r="M23" i="17"/>
  <c r="L23" i="17"/>
  <c r="Q22" i="17"/>
  <c r="P22" i="17"/>
  <c r="O22" i="17"/>
  <c r="N22" i="17"/>
  <c r="M22" i="17"/>
  <c r="L22" i="17"/>
  <c r="Q21" i="17"/>
  <c r="P21" i="17"/>
  <c r="O21" i="17"/>
  <c r="N21" i="17"/>
  <c r="M21" i="17"/>
  <c r="L21" i="17"/>
  <c r="Q20" i="17"/>
  <c r="P20" i="17"/>
  <c r="O20" i="17"/>
  <c r="N20" i="17"/>
  <c r="M20" i="17"/>
  <c r="L20" i="17"/>
  <c r="Q19" i="17"/>
  <c r="P19" i="17"/>
  <c r="O19" i="17"/>
  <c r="N19" i="17"/>
  <c r="M19" i="17"/>
  <c r="L19" i="17"/>
  <c r="Q18" i="17"/>
  <c r="P18" i="17"/>
  <c r="O18" i="17"/>
  <c r="N18" i="17"/>
  <c r="M18" i="17"/>
  <c r="L18" i="17"/>
  <c r="Q17" i="17"/>
  <c r="P17" i="17"/>
  <c r="O17" i="17"/>
  <c r="N17" i="17"/>
  <c r="M17" i="17"/>
  <c r="L17" i="17"/>
  <c r="Q16" i="17"/>
  <c r="P16" i="17"/>
  <c r="O16" i="17"/>
  <c r="N16" i="17"/>
  <c r="M16" i="17"/>
  <c r="L16" i="17"/>
  <c r="Q15" i="17"/>
  <c r="P15" i="17"/>
  <c r="O15" i="17"/>
  <c r="N15" i="17"/>
  <c r="M15" i="17"/>
  <c r="L15" i="17"/>
  <c r="Q14" i="17"/>
  <c r="P14" i="17"/>
  <c r="O14" i="17"/>
  <c r="N14" i="17"/>
  <c r="M14" i="17"/>
  <c r="L14" i="17"/>
  <c r="Q13" i="17"/>
  <c r="P13" i="17"/>
  <c r="O13" i="17"/>
  <c r="N13" i="17"/>
  <c r="M13" i="17"/>
  <c r="L13" i="17"/>
  <c r="Q12" i="17"/>
  <c r="P12" i="17"/>
  <c r="O12" i="17"/>
  <c r="N12" i="17"/>
  <c r="M12" i="17"/>
  <c r="L12" i="17"/>
  <c r="Q11" i="17"/>
  <c r="P11" i="17"/>
  <c r="O11" i="17"/>
  <c r="N11" i="17"/>
  <c r="N27" i="17" s="1"/>
  <c r="I28" i="23" s="1"/>
  <c r="M11" i="17"/>
  <c r="L11" i="17"/>
  <c r="Q10" i="17"/>
  <c r="P10" i="17"/>
  <c r="P27" i="17" s="1"/>
  <c r="K28" i="23" s="1"/>
  <c r="O10" i="17"/>
  <c r="N10" i="17"/>
  <c r="M10" i="17"/>
  <c r="L10" i="17"/>
  <c r="Q23" i="16"/>
  <c r="P23" i="16"/>
  <c r="O23" i="16"/>
  <c r="N23" i="16"/>
  <c r="M23" i="16"/>
  <c r="L23" i="16"/>
  <c r="Q22" i="16"/>
  <c r="P22" i="16"/>
  <c r="O22" i="16"/>
  <c r="N22" i="16"/>
  <c r="M22" i="16"/>
  <c r="L22" i="16"/>
  <c r="Q21" i="16"/>
  <c r="P21" i="16"/>
  <c r="O21" i="16"/>
  <c r="N21" i="16"/>
  <c r="M21" i="16"/>
  <c r="L21" i="16"/>
  <c r="Q20" i="16"/>
  <c r="P20" i="16"/>
  <c r="O20" i="16"/>
  <c r="N20" i="16"/>
  <c r="M20" i="16"/>
  <c r="L20" i="16"/>
  <c r="Q19" i="16"/>
  <c r="P19" i="16"/>
  <c r="O19" i="16"/>
  <c r="N19" i="16"/>
  <c r="M19" i="16"/>
  <c r="L19" i="16"/>
  <c r="Q18" i="16"/>
  <c r="P18" i="16"/>
  <c r="O18" i="16"/>
  <c r="N18" i="16"/>
  <c r="M18" i="16"/>
  <c r="L18" i="16"/>
  <c r="Q17" i="16"/>
  <c r="P17" i="16"/>
  <c r="O17" i="16"/>
  <c r="N17" i="16"/>
  <c r="M17" i="16"/>
  <c r="L17" i="16"/>
  <c r="Q16" i="16"/>
  <c r="P16" i="16"/>
  <c r="O16" i="16"/>
  <c r="N16" i="16"/>
  <c r="M16" i="16"/>
  <c r="L16" i="16"/>
  <c r="Q15" i="16"/>
  <c r="P15" i="16"/>
  <c r="O15" i="16"/>
  <c r="N15" i="16"/>
  <c r="M15" i="16"/>
  <c r="L15" i="16"/>
  <c r="Q14" i="16"/>
  <c r="P14" i="16"/>
  <c r="O14" i="16"/>
  <c r="N14" i="16"/>
  <c r="M14" i="16"/>
  <c r="L14" i="16"/>
  <c r="Q13" i="16"/>
  <c r="P13" i="16"/>
  <c r="O13" i="16"/>
  <c r="N13" i="16"/>
  <c r="M13" i="16"/>
  <c r="L13" i="16"/>
  <c r="Q12" i="16"/>
  <c r="P12" i="16"/>
  <c r="O12" i="16"/>
  <c r="N12" i="16"/>
  <c r="M12" i="16"/>
  <c r="L12" i="16"/>
  <c r="Q11" i="16"/>
  <c r="P11" i="16"/>
  <c r="O11" i="16"/>
  <c r="N11" i="16"/>
  <c r="M11" i="16"/>
  <c r="L11" i="16"/>
  <c r="Q10" i="16"/>
  <c r="P10" i="16"/>
  <c r="P37" i="16" s="1"/>
  <c r="K27" i="23" s="1"/>
  <c r="O10" i="16"/>
  <c r="N10" i="16"/>
  <c r="M10" i="16"/>
  <c r="L10" i="16"/>
  <c r="L37" i="16" s="1"/>
  <c r="C27" i="23" s="1"/>
  <c r="Q9" i="16"/>
  <c r="P9" i="16"/>
  <c r="O9" i="16"/>
  <c r="N9" i="16"/>
  <c r="N37" i="16" s="1"/>
  <c r="I27" i="23" s="1"/>
  <c r="M9" i="16"/>
  <c r="L9" i="16"/>
  <c r="R14" i="29"/>
  <c r="Q14" i="29"/>
  <c r="P14" i="29"/>
  <c r="O14" i="29"/>
  <c r="R13" i="29"/>
  <c r="Q13" i="29"/>
  <c r="P13" i="29"/>
  <c r="O13" i="29"/>
  <c r="Q12" i="29"/>
  <c r="O12" i="29"/>
  <c r="Q11" i="29"/>
  <c r="O11" i="29"/>
  <c r="Q10" i="29"/>
  <c r="O10" i="29"/>
  <c r="R15" i="28"/>
  <c r="Q15" i="28"/>
  <c r="P15" i="28"/>
  <c r="O15" i="28"/>
  <c r="R13" i="28"/>
  <c r="Q13" i="28"/>
  <c r="P13" i="28"/>
  <c r="O13" i="28"/>
  <c r="O16" i="28" s="1"/>
  <c r="C23" i="23" s="1"/>
  <c r="O12" i="28"/>
  <c r="O11" i="28"/>
  <c r="O10" i="28"/>
  <c r="Q16" i="34"/>
  <c r="P16" i="34"/>
  <c r="O16" i="34"/>
  <c r="N16" i="34"/>
  <c r="M16" i="34"/>
  <c r="L16" i="34"/>
  <c r="Q15" i="34"/>
  <c r="P15" i="34"/>
  <c r="O15" i="34"/>
  <c r="N15" i="34"/>
  <c r="M15" i="34"/>
  <c r="L15" i="34"/>
  <c r="Q14" i="34"/>
  <c r="P14" i="34"/>
  <c r="O14" i="34"/>
  <c r="N14" i="34"/>
  <c r="M14" i="34"/>
  <c r="L14" i="34"/>
  <c r="Q13" i="34"/>
  <c r="P13" i="34"/>
  <c r="O13" i="34"/>
  <c r="O18" i="34" s="1"/>
  <c r="J20" i="23" s="1"/>
  <c r="N13" i="34"/>
  <c r="M13" i="34"/>
  <c r="L13" i="34"/>
  <c r="Q11" i="34"/>
  <c r="O11" i="34"/>
  <c r="N11" i="34"/>
  <c r="M11" i="34"/>
  <c r="L11" i="34"/>
  <c r="L18" i="34" s="1"/>
  <c r="C20" i="23" s="1"/>
  <c r="Q10" i="34"/>
  <c r="O10" i="34"/>
  <c r="N10" i="34"/>
  <c r="M10" i="34"/>
  <c r="L10" i="34"/>
  <c r="Q9" i="34"/>
  <c r="O9" i="34"/>
  <c r="N9" i="34"/>
  <c r="M9" i="34"/>
  <c r="L9" i="34"/>
  <c r="Q21" i="25"/>
  <c r="P21" i="25"/>
  <c r="O21" i="25"/>
  <c r="N21" i="25"/>
  <c r="M21" i="25"/>
  <c r="L21" i="25"/>
  <c r="Q20" i="25"/>
  <c r="P20" i="25"/>
  <c r="O20" i="25"/>
  <c r="N20" i="25"/>
  <c r="M20" i="25"/>
  <c r="L20" i="25"/>
  <c r="Q19" i="25"/>
  <c r="P19" i="25"/>
  <c r="O19" i="25"/>
  <c r="N19" i="25"/>
  <c r="M19" i="25"/>
  <c r="L19" i="25"/>
  <c r="Q18" i="25"/>
  <c r="P18" i="25"/>
  <c r="O18" i="25"/>
  <c r="N18" i="25"/>
  <c r="M18" i="25"/>
  <c r="L18" i="25"/>
  <c r="Q17" i="25"/>
  <c r="P17" i="25"/>
  <c r="O17" i="25"/>
  <c r="N17" i="25"/>
  <c r="M17" i="25"/>
  <c r="L17" i="25"/>
  <c r="Q16" i="25"/>
  <c r="P16" i="25"/>
  <c r="O16" i="25"/>
  <c r="N16" i="25"/>
  <c r="M16" i="25"/>
  <c r="L16" i="25"/>
  <c r="Q15" i="25"/>
  <c r="P15" i="25"/>
  <c r="O15" i="25"/>
  <c r="N15" i="25"/>
  <c r="M15" i="25"/>
  <c r="L15" i="25"/>
  <c r="Q14" i="25"/>
  <c r="P14" i="25"/>
  <c r="O14" i="25"/>
  <c r="N14" i="25"/>
  <c r="M14" i="25"/>
  <c r="L14" i="25"/>
  <c r="Q13" i="25"/>
  <c r="P13" i="25"/>
  <c r="O13" i="25"/>
  <c r="N13" i="25"/>
  <c r="M13" i="25"/>
  <c r="L13" i="25"/>
  <c r="Q12" i="25"/>
  <c r="P12" i="25"/>
  <c r="O12" i="25"/>
  <c r="N12" i="25"/>
  <c r="M12" i="25"/>
  <c r="L12" i="25"/>
  <c r="L22" i="25" s="1"/>
  <c r="C19" i="23" s="1"/>
  <c r="Q11" i="25"/>
  <c r="P11" i="25"/>
  <c r="O11" i="25"/>
  <c r="N11" i="25"/>
  <c r="N22" i="25" s="1"/>
  <c r="M11" i="25"/>
  <c r="L11" i="25"/>
  <c r="Q15" i="33"/>
  <c r="O15" i="33"/>
  <c r="N15" i="33"/>
  <c r="M15" i="33"/>
  <c r="L15" i="33"/>
  <c r="Q14" i="33"/>
  <c r="O14" i="33"/>
  <c r="N14" i="33"/>
  <c r="M14" i="33"/>
  <c r="L14" i="33"/>
  <c r="Q24" i="10"/>
  <c r="P24" i="10"/>
  <c r="O24" i="10"/>
  <c r="N24" i="10"/>
  <c r="M24" i="10"/>
  <c r="L24" i="10"/>
  <c r="Q23" i="10"/>
  <c r="P23" i="10"/>
  <c r="O23" i="10"/>
  <c r="N23" i="10"/>
  <c r="M23" i="10"/>
  <c r="L23" i="10"/>
  <c r="Q22" i="10"/>
  <c r="P22" i="10"/>
  <c r="O22" i="10"/>
  <c r="N22" i="10"/>
  <c r="M22" i="10"/>
  <c r="L22" i="10"/>
  <c r="Q21" i="10"/>
  <c r="P21" i="10"/>
  <c r="O21" i="10"/>
  <c r="N21" i="10"/>
  <c r="M21" i="10"/>
  <c r="L21" i="10"/>
  <c r="Q20" i="10"/>
  <c r="P20" i="10"/>
  <c r="O20" i="10"/>
  <c r="N20" i="10"/>
  <c r="M20" i="10"/>
  <c r="L20" i="10"/>
  <c r="Q19" i="10"/>
  <c r="P19" i="10"/>
  <c r="O19" i="10"/>
  <c r="N19" i="10"/>
  <c r="M19" i="10"/>
  <c r="L19" i="10"/>
  <c r="Q18" i="10"/>
  <c r="P18" i="10"/>
  <c r="O18" i="10"/>
  <c r="N18" i="10"/>
  <c r="M18" i="10"/>
  <c r="L18" i="10"/>
  <c r="Q17" i="10"/>
  <c r="P17" i="10"/>
  <c r="O17" i="10"/>
  <c r="N17" i="10"/>
  <c r="M17" i="10"/>
  <c r="L17" i="10"/>
  <c r="Q25" i="8"/>
  <c r="P25" i="8"/>
  <c r="O25" i="8"/>
  <c r="N25" i="8"/>
  <c r="M25" i="8"/>
  <c r="L25" i="8"/>
  <c r="Q24" i="8"/>
  <c r="P24" i="8"/>
  <c r="O24" i="8"/>
  <c r="N24" i="8"/>
  <c r="M24" i="8"/>
  <c r="L24" i="8"/>
  <c r="Q23" i="8"/>
  <c r="P23" i="8"/>
  <c r="O23" i="8"/>
  <c r="N23" i="8"/>
  <c r="M23" i="8"/>
  <c r="L23" i="8"/>
  <c r="Q22" i="8"/>
  <c r="P22" i="8"/>
  <c r="O22" i="8"/>
  <c r="N22" i="8"/>
  <c r="M22" i="8"/>
  <c r="L22" i="8"/>
  <c r="Q21" i="8"/>
  <c r="P21" i="8"/>
  <c r="O21" i="8"/>
  <c r="N21" i="8"/>
  <c r="M21" i="8"/>
  <c r="L21" i="8"/>
  <c r="Q20" i="8"/>
  <c r="P20" i="8"/>
  <c r="O20" i="8"/>
  <c r="N20" i="8"/>
  <c r="M20" i="8"/>
  <c r="L20" i="8"/>
  <c r="Q19" i="8"/>
  <c r="P19" i="8"/>
  <c r="O19" i="8"/>
  <c r="N19" i="8"/>
  <c r="M19" i="8"/>
  <c r="L19" i="8"/>
  <c r="Q18" i="8"/>
  <c r="P18" i="8"/>
  <c r="O18" i="8"/>
  <c r="N18" i="8"/>
  <c r="M18" i="8"/>
  <c r="L18" i="8"/>
  <c r="Q17" i="8"/>
  <c r="P17" i="8"/>
  <c r="O17" i="8"/>
  <c r="N17" i="8"/>
  <c r="M17" i="8"/>
  <c r="L17" i="8"/>
  <c r="Q16" i="8"/>
  <c r="P16" i="8"/>
  <c r="O16" i="8"/>
  <c r="N16" i="8"/>
  <c r="M16" i="8"/>
  <c r="L16" i="8"/>
  <c r="Q15" i="8"/>
  <c r="P15" i="8"/>
  <c r="O15" i="8"/>
  <c r="N15" i="8"/>
  <c r="M15" i="8"/>
  <c r="L15" i="8"/>
  <c r="Q14" i="8"/>
  <c r="P14" i="8"/>
  <c r="O14" i="8"/>
  <c r="N14" i="8"/>
  <c r="M14" i="8"/>
  <c r="L14" i="8"/>
  <c r="Q13" i="8"/>
  <c r="P13" i="8"/>
  <c r="O13" i="8"/>
  <c r="N13" i="8"/>
  <c r="M13" i="8"/>
  <c r="L13" i="8"/>
  <c r="Q12" i="8"/>
  <c r="P12" i="8"/>
  <c r="O12" i="8"/>
  <c r="N12" i="8"/>
  <c r="M12" i="8"/>
  <c r="L12" i="8"/>
  <c r="Q11" i="8"/>
  <c r="P11" i="8"/>
  <c r="O11" i="8"/>
  <c r="N11" i="8"/>
  <c r="M11" i="8"/>
  <c r="L11" i="8"/>
  <c r="Q10" i="8"/>
  <c r="P10" i="8"/>
  <c r="O10" i="8"/>
  <c r="N10" i="8"/>
  <c r="M10" i="8"/>
  <c r="L10" i="8"/>
  <c r="Q9" i="8"/>
  <c r="P9" i="8"/>
  <c r="O9" i="8"/>
  <c r="N9" i="8"/>
  <c r="M9" i="8"/>
  <c r="L9" i="8"/>
  <c r="L26" i="8" s="1"/>
  <c r="C13" i="23" s="1"/>
  <c r="Q8" i="4"/>
  <c r="P8" i="4"/>
  <c r="O8" i="4"/>
  <c r="N8" i="4"/>
  <c r="M8" i="4"/>
  <c r="L8" i="4"/>
  <c r="Q16" i="10"/>
  <c r="P16" i="10"/>
  <c r="O16" i="10"/>
  <c r="N16" i="10"/>
  <c r="M16" i="10"/>
  <c r="L16" i="10"/>
  <c r="Q15" i="10"/>
  <c r="P15" i="10"/>
  <c r="O15" i="10"/>
  <c r="N15" i="10"/>
  <c r="M15" i="10"/>
  <c r="L15" i="10"/>
  <c r="H11" i="34"/>
  <c r="P11" i="34"/>
  <c r="H10" i="34"/>
  <c r="P10" i="34"/>
  <c r="H9" i="34"/>
  <c r="P9" i="34"/>
  <c r="P18" i="34" s="1"/>
  <c r="H8" i="34"/>
  <c r="P8" i="34"/>
  <c r="K20" i="23"/>
  <c r="Q8" i="34"/>
  <c r="O8" i="34"/>
  <c r="N8" i="34"/>
  <c r="M8" i="34"/>
  <c r="M18" i="34" s="1"/>
  <c r="D20" i="23" s="1"/>
  <c r="L8" i="34"/>
  <c r="N8" i="33"/>
  <c r="Q24" i="33"/>
  <c r="P24" i="33"/>
  <c r="O24" i="33"/>
  <c r="N24" i="33"/>
  <c r="M24" i="33"/>
  <c r="L24" i="33"/>
  <c r="Q23" i="33"/>
  <c r="P23" i="33"/>
  <c r="O23" i="33"/>
  <c r="N23" i="33"/>
  <c r="M23" i="33"/>
  <c r="L23" i="33"/>
  <c r="Q22" i="33"/>
  <c r="P22" i="33"/>
  <c r="O22" i="33"/>
  <c r="N22" i="33"/>
  <c r="M22" i="33"/>
  <c r="L22" i="33"/>
  <c r="Q21" i="33"/>
  <c r="P21" i="33"/>
  <c r="O21" i="33"/>
  <c r="N21" i="33"/>
  <c r="M21" i="33"/>
  <c r="L21" i="33"/>
  <c r="Q20" i="33"/>
  <c r="P20" i="33"/>
  <c r="O20" i="33"/>
  <c r="N20" i="33"/>
  <c r="M20" i="33"/>
  <c r="L20" i="33"/>
  <c r="Q19" i="33"/>
  <c r="P19" i="33"/>
  <c r="O19" i="33"/>
  <c r="N19" i="33"/>
  <c r="M19" i="33"/>
  <c r="L19" i="33"/>
  <c r="Q18" i="33"/>
  <c r="P18" i="33"/>
  <c r="P26" i="33" s="1"/>
  <c r="K18" i="23" s="1"/>
  <c r="O18" i="33"/>
  <c r="N18" i="33"/>
  <c r="M18" i="33"/>
  <c r="L18" i="33"/>
  <c r="Q17" i="33"/>
  <c r="P17" i="33"/>
  <c r="O17" i="33"/>
  <c r="N17" i="33"/>
  <c r="M17" i="33"/>
  <c r="L17" i="33"/>
  <c r="Q13" i="33"/>
  <c r="O13" i="33"/>
  <c r="N13" i="33"/>
  <c r="M13" i="33"/>
  <c r="L13" i="33"/>
  <c r="Q12" i="33"/>
  <c r="O12" i="33"/>
  <c r="N12" i="33"/>
  <c r="M12" i="33"/>
  <c r="L12" i="33"/>
  <c r="L26" i="33" s="1"/>
  <c r="C18" i="23" s="1"/>
  <c r="Q11" i="33"/>
  <c r="O11" i="33"/>
  <c r="N11" i="33"/>
  <c r="M11" i="33"/>
  <c r="L11" i="33"/>
  <c r="Q10" i="33"/>
  <c r="O10" i="33"/>
  <c r="N10" i="33"/>
  <c r="M10" i="33"/>
  <c r="L10" i="33"/>
  <c r="Q9" i="33"/>
  <c r="O9" i="33"/>
  <c r="O26" i="33" s="1"/>
  <c r="J18" i="23" s="1"/>
  <c r="N9" i="33"/>
  <c r="M9" i="33"/>
  <c r="L9" i="33"/>
  <c r="Q8" i="33"/>
  <c r="Q26" i="33" s="1"/>
  <c r="Q18" i="23" s="1"/>
  <c r="O8" i="33"/>
  <c r="M8" i="33"/>
  <c r="L8" i="33"/>
  <c r="Q10" i="25"/>
  <c r="P10" i="25"/>
  <c r="O10" i="25"/>
  <c r="N10" i="25"/>
  <c r="M10" i="25"/>
  <c r="L10" i="25"/>
  <c r="Q9" i="25"/>
  <c r="P9" i="25"/>
  <c r="O9" i="25"/>
  <c r="N9" i="25"/>
  <c r="M9" i="25"/>
  <c r="M22" i="25" s="1"/>
  <c r="L9" i="25"/>
  <c r="Q8" i="25"/>
  <c r="P8" i="25"/>
  <c r="O8" i="25"/>
  <c r="O22" i="25" s="1"/>
  <c r="N8" i="25"/>
  <c r="M8" i="25"/>
  <c r="L8" i="25"/>
  <c r="Q7" i="25"/>
  <c r="Q22" i="25" s="1"/>
  <c r="Q19" i="23" s="1"/>
  <c r="P7" i="25"/>
  <c r="P22" i="25"/>
  <c r="K19" i="23" s="1"/>
  <c r="O7" i="25"/>
  <c r="J19" i="23"/>
  <c r="N7" i="25"/>
  <c r="M7" i="25"/>
  <c r="D19" i="23"/>
  <c r="L7" i="25"/>
  <c r="L7" i="10"/>
  <c r="M7" i="10"/>
  <c r="M26" i="10"/>
  <c r="D17" i="23" s="1"/>
  <c r="N7" i="10"/>
  <c r="O7" i="10"/>
  <c r="P7" i="10"/>
  <c r="Q7" i="10"/>
  <c r="L8" i="10"/>
  <c r="M8" i="10"/>
  <c r="N8" i="10"/>
  <c r="O8" i="10"/>
  <c r="P8" i="10"/>
  <c r="Q8" i="10"/>
  <c r="L9" i="10"/>
  <c r="M9" i="10"/>
  <c r="N9" i="10"/>
  <c r="O9" i="10"/>
  <c r="O26" i="10"/>
  <c r="J17" i="23" s="1"/>
  <c r="P9" i="10"/>
  <c r="Q9" i="10"/>
  <c r="L10" i="10"/>
  <c r="M10" i="10"/>
  <c r="N10" i="10"/>
  <c r="O10" i="10"/>
  <c r="P10" i="10"/>
  <c r="Q10" i="10"/>
  <c r="L11" i="10"/>
  <c r="M11" i="10"/>
  <c r="N11" i="10"/>
  <c r="O11" i="10"/>
  <c r="P11" i="10"/>
  <c r="Q11" i="10"/>
  <c r="L12" i="10"/>
  <c r="M12" i="10"/>
  <c r="N12" i="10"/>
  <c r="O12" i="10"/>
  <c r="P12" i="10"/>
  <c r="Q12" i="10"/>
  <c r="L13" i="10"/>
  <c r="M13" i="10"/>
  <c r="N13" i="10"/>
  <c r="O13" i="10"/>
  <c r="P13" i="10"/>
  <c r="Q13" i="10"/>
  <c r="L14" i="10"/>
  <c r="M14" i="10"/>
  <c r="N14" i="10"/>
  <c r="O14" i="10"/>
  <c r="P14" i="10"/>
  <c r="Q14" i="10"/>
  <c r="L25" i="10"/>
  <c r="M25" i="10"/>
  <c r="N25" i="10"/>
  <c r="O25" i="10"/>
  <c r="P25" i="10"/>
  <c r="Q25" i="10"/>
  <c r="Q20" i="19"/>
  <c r="Q13" i="24"/>
  <c r="M8" i="16"/>
  <c r="L8" i="16"/>
  <c r="Q8" i="16"/>
  <c r="Q37" i="16" s="1"/>
  <c r="Q27" i="23" s="1"/>
  <c r="R15" i="29"/>
  <c r="Q15" i="29"/>
  <c r="P15" i="29"/>
  <c r="O15" i="29"/>
  <c r="O9" i="29"/>
  <c r="F9" i="29"/>
  <c r="J9" i="29"/>
  <c r="P9" i="29"/>
  <c r="O8" i="29"/>
  <c r="F8" i="29"/>
  <c r="J8" i="29"/>
  <c r="O9" i="28"/>
  <c r="F9" i="28"/>
  <c r="O8" i="28"/>
  <c r="F8" i="28"/>
  <c r="Q11" i="22"/>
  <c r="Q7" i="21"/>
  <c r="Q8" i="21"/>
  <c r="Q9" i="21"/>
  <c r="Q10" i="21"/>
  <c r="Q11" i="21"/>
  <c r="Q14" i="21"/>
  <c r="Q15" i="21"/>
  <c r="Q19" i="21"/>
  <c r="Q11" i="19"/>
  <c r="Q15" i="19"/>
  <c r="Q19" i="19"/>
  <c r="Q21" i="19"/>
  <c r="Q8" i="18"/>
  <c r="Q9" i="18"/>
  <c r="Q11" i="18"/>
  <c r="P7" i="16"/>
  <c r="O7" i="16"/>
  <c r="N7" i="16"/>
  <c r="M7" i="16"/>
  <c r="L7" i="16"/>
  <c r="Q7" i="16"/>
  <c r="Q11" i="14"/>
  <c r="Q15" i="14"/>
  <c r="Q19" i="14"/>
  <c r="Q7" i="14"/>
  <c r="Q11" i="11"/>
  <c r="Q15" i="11"/>
  <c r="Q16" i="11"/>
  <c r="Q17" i="11"/>
  <c r="Q11" i="26"/>
  <c r="Q7" i="9"/>
  <c r="Q9" i="9"/>
  <c r="Q11" i="9"/>
  <c r="Q13" i="9"/>
  <c r="Q15" i="9"/>
  <c r="Q17" i="9"/>
  <c r="Q19" i="9"/>
  <c r="Q20" i="9"/>
  <c r="Q10" i="24"/>
  <c r="Q11" i="24"/>
  <c r="Q12" i="24"/>
  <c r="Q14" i="24"/>
  <c r="Q10" i="4"/>
  <c r="Q7" i="8"/>
  <c r="Q26" i="8"/>
  <c r="Q13" i="23" s="1"/>
  <c r="Q18" i="19"/>
  <c r="P18" i="19"/>
  <c r="O18" i="19"/>
  <c r="N18" i="19"/>
  <c r="M18" i="19"/>
  <c r="L18" i="19"/>
  <c r="Q16" i="19"/>
  <c r="P16" i="19"/>
  <c r="O16" i="19"/>
  <c r="N16" i="19"/>
  <c r="M16" i="19"/>
  <c r="L16" i="19"/>
  <c r="Q14" i="19"/>
  <c r="P14" i="19"/>
  <c r="O14" i="19"/>
  <c r="N14" i="19"/>
  <c r="M14" i="19"/>
  <c r="L14" i="19"/>
  <c r="Q12" i="19"/>
  <c r="P12" i="19"/>
  <c r="O12" i="19"/>
  <c r="N12" i="19"/>
  <c r="M12" i="19"/>
  <c r="L12" i="19"/>
  <c r="Q10" i="19"/>
  <c r="P10" i="19"/>
  <c r="O10" i="19"/>
  <c r="N10" i="19"/>
  <c r="M10" i="19"/>
  <c r="L10" i="19"/>
  <c r="Q8" i="19"/>
  <c r="P8" i="19"/>
  <c r="O8" i="19"/>
  <c r="N8" i="19"/>
  <c r="M8" i="19"/>
  <c r="L8" i="19"/>
  <c r="L25" i="4"/>
  <c r="M25" i="4"/>
  <c r="N25" i="4"/>
  <c r="O25" i="4"/>
  <c r="P25" i="4"/>
  <c r="P26" i="4" s="1"/>
  <c r="Q25" i="4"/>
  <c r="L13" i="18"/>
  <c r="M13" i="18"/>
  <c r="N13" i="18"/>
  <c r="O13" i="18"/>
  <c r="P13" i="18"/>
  <c r="Q13" i="18"/>
  <c r="L14" i="18"/>
  <c r="M14" i="18"/>
  <c r="N14" i="18"/>
  <c r="O14" i="18"/>
  <c r="P14" i="18"/>
  <c r="Q14" i="18"/>
  <c r="L8" i="8"/>
  <c r="L7" i="8"/>
  <c r="Q8" i="8"/>
  <c r="P8" i="8"/>
  <c r="O8" i="8"/>
  <c r="O26" i="8" s="1"/>
  <c r="J13" i="23" s="1"/>
  <c r="N8" i="8"/>
  <c r="M8" i="8"/>
  <c r="P10" i="4"/>
  <c r="O10" i="4"/>
  <c r="O26" i="4" s="1"/>
  <c r="J9" i="23" s="1"/>
  <c r="N10" i="4"/>
  <c r="M10" i="4"/>
  <c r="L10" i="4"/>
  <c r="Q9" i="4"/>
  <c r="P9" i="4"/>
  <c r="O9" i="4"/>
  <c r="N9" i="4"/>
  <c r="N26" i="4"/>
  <c r="I9" i="23" s="1"/>
  <c r="M9" i="4"/>
  <c r="L9" i="4"/>
  <c r="L7" i="4"/>
  <c r="L26" i="4" s="1"/>
  <c r="C9" i="23" s="1"/>
  <c r="M7" i="4"/>
  <c r="N7" i="4"/>
  <c r="O7" i="4"/>
  <c r="P7" i="4"/>
  <c r="K9" i="23"/>
  <c r="Q7" i="4"/>
  <c r="Q23" i="19"/>
  <c r="P23" i="19"/>
  <c r="O23" i="19"/>
  <c r="N23" i="19"/>
  <c r="M23" i="19"/>
  <c r="L23" i="19"/>
  <c r="Q22" i="19"/>
  <c r="P22" i="19"/>
  <c r="O22" i="19"/>
  <c r="N22" i="19"/>
  <c r="M22" i="19"/>
  <c r="L22" i="19"/>
  <c r="P34" i="23"/>
  <c r="O34" i="23"/>
  <c r="N34" i="23"/>
  <c r="M34" i="23"/>
  <c r="L34" i="23"/>
  <c r="H34" i="23"/>
  <c r="G34" i="23"/>
  <c r="F34" i="23"/>
  <c r="E34" i="23"/>
  <c r="Q7" i="18"/>
  <c r="Q26" i="18"/>
  <c r="Q29" i="23" s="1"/>
  <c r="Q10" i="18"/>
  <c r="Q12" i="18"/>
  <c r="Q7" i="17"/>
  <c r="Q27" i="17" s="1"/>
  <c r="Q28" i="23" s="1"/>
  <c r="Q8" i="17"/>
  <c r="Q9" i="17"/>
  <c r="P7" i="18"/>
  <c r="P8" i="18"/>
  <c r="P9" i="18"/>
  <c r="P10" i="18"/>
  <c r="P11" i="18"/>
  <c r="P12" i="18"/>
  <c r="O7" i="18"/>
  <c r="O8" i="18"/>
  <c r="O9" i="18"/>
  <c r="O10" i="18"/>
  <c r="O26" i="18" s="1"/>
  <c r="J29" i="23" s="1"/>
  <c r="O11" i="18"/>
  <c r="O12" i="18"/>
  <c r="N7" i="18"/>
  <c r="N26" i="18"/>
  <c r="I29" i="23" s="1"/>
  <c r="N8" i="18"/>
  <c r="N9" i="18"/>
  <c r="N10" i="18"/>
  <c r="N11" i="18"/>
  <c r="N12" i="18"/>
  <c r="M7" i="18"/>
  <c r="M8" i="18"/>
  <c r="M9" i="18"/>
  <c r="M10" i="18"/>
  <c r="M11" i="18"/>
  <c r="M12" i="18"/>
  <c r="L7" i="18"/>
  <c r="L8" i="18"/>
  <c r="L9" i="18"/>
  <c r="L10" i="18"/>
  <c r="L11" i="18"/>
  <c r="L12" i="18"/>
  <c r="P7" i="17"/>
  <c r="P8" i="17"/>
  <c r="P9" i="17"/>
  <c r="O7" i="17"/>
  <c r="O27" i="17" s="1"/>
  <c r="J28" i="23" s="1"/>
  <c r="O8" i="17"/>
  <c r="O9" i="17"/>
  <c r="N7" i="17"/>
  <c r="N8" i="17"/>
  <c r="N9" i="17"/>
  <c r="M7" i="17"/>
  <c r="M8" i="17"/>
  <c r="M9" i="17"/>
  <c r="L7" i="17"/>
  <c r="L8" i="17"/>
  <c r="L9" i="17"/>
  <c r="P8" i="16"/>
  <c r="O8" i="16"/>
  <c r="O37" i="16"/>
  <c r="N8" i="16"/>
  <c r="L7" i="27"/>
  <c r="M7" i="27"/>
  <c r="N7" i="27"/>
  <c r="O7" i="27"/>
  <c r="P7" i="27"/>
  <c r="Q7" i="27"/>
  <c r="L8" i="27"/>
  <c r="M8" i="27"/>
  <c r="N8" i="27"/>
  <c r="O8" i="27"/>
  <c r="P8" i="27"/>
  <c r="Q8" i="27"/>
  <c r="L9" i="27"/>
  <c r="M9" i="27"/>
  <c r="N9" i="27"/>
  <c r="O9" i="27"/>
  <c r="P9" i="27"/>
  <c r="Q9" i="27"/>
  <c r="L10" i="27"/>
  <c r="M10" i="27"/>
  <c r="N10" i="27"/>
  <c r="O10" i="27"/>
  <c r="P10" i="27"/>
  <c r="Q10" i="27"/>
  <c r="L11" i="27"/>
  <c r="M11" i="27"/>
  <c r="N11" i="27"/>
  <c r="O11" i="27"/>
  <c r="P11" i="27"/>
  <c r="Q11" i="27"/>
  <c r="L12" i="27"/>
  <c r="M12" i="27"/>
  <c r="N12" i="27"/>
  <c r="O12" i="27"/>
  <c r="P12" i="27"/>
  <c r="Q12" i="27"/>
  <c r="L13" i="27"/>
  <c r="M13" i="27"/>
  <c r="N13" i="27"/>
  <c r="O13" i="27"/>
  <c r="P13" i="27"/>
  <c r="Q13" i="27"/>
  <c r="L14" i="27"/>
  <c r="M14" i="27"/>
  <c r="N14" i="27"/>
  <c r="O14" i="27"/>
  <c r="P14" i="27"/>
  <c r="Q14" i="27"/>
  <c r="L15" i="27"/>
  <c r="M15" i="27"/>
  <c r="N15" i="27"/>
  <c r="O15" i="27"/>
  <c r="P15" i="27"/>
  <c r="Q15" i="27"/>
  <c r="L16" i="27"/>
  <c r="M16" i="27"/>
  <c r="N16" i="27"/>
  <c r="O16" i="27"/>
  <c r="P16" i="27"/>
  <c r="Q16" i="27"/>
  <c r="L17" i="27"/>
  <c r="M17" i="27"/>
  <c r="N17" i="27"/>
  <c r="O17" i="27"/>
  <c r="P17" i="27"/>
  <c r="Q17" i="27"/>
  <c r="L18" i="27"/>
  <c r="M18" i="27"/>
  <c r="N18" i="27"/>
  <c r="O18" i="27"/>
  <c r="P18" i="27"/>
  <c r="Q18" i="27"/>
  <c r="L19" i="27"/>
  <c r="M19" i="27"/>
  <c r="N19" i="27"/>
  <c r="O19" i="27"/>
  <c r="P19" i="27"/>
  <c r="Q19" i="27"/>
  <c r="L20" i="27"/>
  <c r="M20" i="27"/>
  <c r="N20" i="27"/>
  <c r="O20" i="27"/>
  <c r="P20" i="27"/>
  <c r="Q20" i="27"/>
  <c r="L21" i="27"/>
  <c r="M21" i="27"/>
  <c r="N21" i="27"/>
  <c r="O21" i="27"/>
  <c r="P21" i="27"/>
  <c r="Q21" i="27"/>
  <c r="L22" i="27"/>
  <c r="M22" i="27"/>
  <c r="N22" i="27"/>
  <c r="O22" i="27"/>
  <c r="P22" i="27"/>
  <c r="Q22" i="27"/>
  <c r="F7" i="5"/>
  <c r="I7" i="5"/>
  <c r="F8" i="5"/>
  <c r="I8" i="5" s="1"/>
  <c r="F9" i="5"/>
  <c r="I9" i="5"/>
  <c r="F10" i="5"/>
  <c r="I10" i="5" s="1"/>
  <c r="F11" i="5"/>
  <c r="I11" i="5"/>
  <c r="F12" i="5"/>
  <c r="I12" i="5" s="1"/>
  <c r="F13" i="5"/>
  <c r="I13" i="5"/>
  <c r="F14" i="5"/>
  <c r="I14" i="5" s="1"/>
  <c r="F15" i="5"/>
  <c r="I15" i="5"/>
  <c r="F16" i="5"/>
  <c r="I16" i="5" s="1"/>
  <c r="F17" i="5"/>
  <c r="I17" i="5"/>
  <c r="F18" i="5"/>
  <c r="I18" i="5" s="1"/>
  <c r="F19" i="5"/>
  <c r="I19" i="5"/>
  <c r="F20" i="5"/>
  <c r="I20" i="5" s="1"/>
  <c r="F21" i="5"/>
  <c r="I21" i="5"/>
  <c r="F22" i="5"/>
  <c r="I22" i="5" s="1"/>
  <c r="F23" i="5"/>
  <c r="I23" i="5"/>
  <c r="F24" i="5"/>
  <c r="I24" i="5" s="1"/>
  <c r="F25" i="5"/>
  <c r="I25" i="5"/>
  <c r="I26" i="5"/>
  <c r="J13" i="5"/>
  <c r="J7" i="5"/>
  <c r="J8" i="5"/>
  <c r="J9" i="5"/>
  <c r="J10" i="5"/>
  <c r="J11" i="5"/>
  <c r="J12" i="5"/>
  <c r="J14" i="5"/>
  <c r="J15" i="5"/>
  <c r="J16" i="5"/>
  <c r="J17" i="5"/>
  <c r="J18" i="5"/>
  <c r="J19" i="5"/>
  <c r="J20" i="5"/>
  <c r="J21" i="5"/>
  <c r="J22" i="5"/>
  <c r="J23" i="5"/>
  <c r="J24" i="5"/>
  <c r="J25" i="5"/>
  <c r="J26" i="5"/>
  <c r="L7" i="7"/>
  <c r="L7" i="26"/>
  <c r="M7" i="26"/>
  <c r="N7" i="26"/>
  <c r="O7" i="26"/>
  <c r="P7" i="26"/>
  <c r="Q7" i="26"/>
  <c r="L8" i="26"/>
  <c r="M8" i="26"/>
  <c r="N8" i="26"/>
  <c r="O8" i="26"/>
  <c r="P8" i="26"/>
  <c r="Q8" i="26"/>
  <c r="L9" i="26"/>
  <c r="M9" i="26"/>
  <c r="N9" i="26"/>
  <c r="O9" i="26"/>
  <c r="P9" i="26"/>
  <c r="Q9" i="26"/>
  <c r="L10" i="26"/>
  <c r="M10" i="26"/>
  <c r="N10" i="26"/>
  <c r="O10" i="26"/>
  <c r="P10" i="26"/>
  <c r="Q10" i="26"/>
  <c r="L11" i="26"/>
  <c r="M11" i="26"/>
  <c r="N11" i="26"/>
  <c r="O11" i="26"/>
  <c r="P11" i="26"/>
  <c r="L12" i="26"/>
  <c r="M12" i="26"/>
  <c r="M18" i="26" s="1"/>
  <c r="D16" i="23" s="1"/>
  <c r="N12" i="26"/>
  <c r="O12" i="26"/>
  <c r="P12" i="26"/>
  <c r="Q12" i="26"/>
  <c r="L13" i="26"/>
  <c r="L18" i="26"/>
  <c r="C16" i="23" s="1"/>
  <c r="M13" i="26"/>
  <c r="N13" i="26"/>
  <c r="O13" i="26"/>
  <c r="P13" i="26"/>
  <c r="Q13" i="26"/>
  <c r="L14" i="26"/>
  <c r="M14" i="26"/>
  <c r="N14" i="26"/>
  <c r="O14" i="26"/>
  <c r="P14" i="26"/>
  <c r="P18" i="26"/>
  <c r="K16" i="23" s="1"/>
  <c r="Q14" i="26"/>
  <c r="L15" i="26"/>
  <c r="M15" i="26"/>
  <c r="N15" i="26"/>
  <c r="O15" i="26"/>
  <c r="P15" i="26"/>
  <c r="Q15" i="26"/>
  <c r="L16" i="26"/>
  <c r="M16" i="26"/>
  <c r="N16" i="26"/>
  <c r="O16" i="26"/>
  <c r="P16" i="26"/>
  <c r="Q16" i="26"/>
  <c r="L17" i="26"/>
  <c r="M17" i="26"/>
  <c r="N17" i="26"/>
  <c r="O17" i="26"/>
  <c r="P17" i="26"/>
  <c r="Q17" i="26"/>
  <c r="L7" i="9"/>
  <c r="L8" i="9"/>
  <c r="L9" i="9"/>
  <c r="L10" i="9"/>
  <c r="L11" i="9"/>
  <c r="L12" i="9"/>
  <c r="L13" i="9"/>
  <c r="L14" i="9"/>
  <c r="L15" i="9"/>
  <c r="L16" i="9"/>
  <c r="L17" i="9"/>
  <c r="L18" i="9"/>
  <c r="L19" i="9"/>
  <c r="L20" i="9"/>
  <c r="M7" i="9"/>
  <c r="M8" i="9"/>
  <c r="M9" i="9"/>
  <c r="M10" i="9"/>
  <c r="M11" i="9"/>
  <c r="M12" i="9"/>
  <c r="M13" i="9"/>
  <c r="M14" i="9"/>
  <c r="M15" i="9"/>
  <c r="M16" i="9"/>
  <c r="M17" i="9"/>
  <c r="M18" i="9"/>
  <c r="M19" i="9"/>
  <c r="M20" i="9"/>
  <c r="N7" i="9"/>
  <c r="N8" i="9"/>
  <c r="N9" i="9"/>
  <c r="N10" i="9"/>
  <c r="N11" i="9"/>
  <c r="N12" i="9"/>
  <c r="N13" i="9"/>
  <c r="N14" i="9"/>
  <c r="N15" i="9"/>
  <c r="N16" i="9"/>
  <c r="N17" i="9"/>
  <c r="N18" i="9"/>
  <c r="N19" i="9"/>
  <c r="N20" i="9"/>
  <c r="O7" i="9"/>
  <c r="O8" i="9"/>
  <c r="O9" i="9"/>
  <c r="O10" i="9"/>
  <c r="O11" i="9"/>
  <c r="O12" i="9"/>
  <c r="O26" i="9" s="1"/>
  <c r="J15" i="23" s="1"/>
  <c r="O13" i="9"/>
  <c r="O14" i="9"/>
  <c r="O15" i="9"/>
  <c r="O16" i="9"/>
  <c r="O17" i="9"/>
  <c r="O18" i="9"/>
  <c r="O19" i="9"/>
  <c r="O20" i="9"/>
  <c r="P7" i="9"/>
  <c r="P8" i="9"/>
  <c r="P9" i="9"/>
  <c r="P10" i="9"/>
  <c r="P11" i="9"/>
  <c r="P12" i="9"/>
  <c r="P13" i="9"/>
  <c r="P14" i="9"/>
  <c r="P15" i="9"/>
  <c r="P16" i="9"/>
  <c r="P17" i="9"/>
  <c r="P18" i="9"/>
  <c r="P19" i="9"/>
  <c r="P20" i="9"/>
  <c r="Q8" i="9"/>
  <c r="Q10" i="9"/>
  <c r="Q26" i="9" s="1"/>
  <c r="Q15" i="23" s="1"/>
  <c r="Q12" i="9"/>
  <c r="Q14" i="9"/>
  <c r="Q16" i="9"/>
  <c r="Q18" i="9"/>
  <c r="Q22" i="24"/>
  <c r="P22" i="24"/>
  <c r="O22" i="24"/>
  <c r="N22" i="24"/>
  <c r="M22" i="24"/>
  <c r="L22" i="24"/>
  <c r="Q21" i="24"/>
  <c r="P21" i="24"/>
  <c r="O21" i="24"/>
  <c r="N21" i="24"/>
  <c r="M21" i="24"/>
  <c r="L21" i="24"/>
  <c r="Q20" i="24"/>
  <c r="P20" i="24"/>
  <c r="O20" i="24"/>
  <c r="N20" i="24"/>
  <c r="M20" i="24"/>
  <c r="L20" i="24"/>
  <c r="Q19" i="24"/>
  <c r="P19" i="24"/>
  <c r="O19" i="24"/>
  <c r="N19" i="24"/>
  <c r="M19" i="24"/>
  <c r="L19" i="24"/>
  <c r="Q16" i="24"/>
  <c r="P16" i="24"/>
  <c r="O16" i="24"/>
  <c r="N16" i="24"/>
  <c r="M16" i="24"/>
  <c r="L16" i="24"/>
  <c r="Q15" i="24"/>
  <c r="P15" i="24"/>
  <c r="O15" i="24"/>
  <c r="N15" i="24"/>
  <c r="M15" i="24"/>
  <c r="L15" i="24"/>
  <c r="Q17" i="24"/>
  <c r="P17" i="24"/>
  <c r="O17" i="24"/>
  <c r="N17" i="24"/>
  <c r="M17" i="24"/>
  <c r="L17" i="24"/>
  <c r="P14" i="24"/>
  <c r="O14" i="24"/>
  <c r="N14" i="24"/>
  <c r="M14" i="24"/>
  <c r="L14" i="24"/>
  <c r="Q23" i="24"/>
  <c r="P23" i="24"/>
  <c r="O23" i="24"/>
  <c r="N23" i="24"/>
  <c r="M23" i="24"/>
  <c r="L23" i="24"/>
  <c r="Q18" i="24"/>
  <c r="P18" i="24"/>
  <c r="O18" i="24"/>
  <c r="N18" i="24"/>
  <c r="M18" i="24"/>
  <c r="L18" i="24"/>
  <c r="P13" i="24"/>
  <c r="O13" i="24"/>
  <c r="N13" i="24"/>
  <c r="M13" i="24"/>
  <c r="L13" i="24"/>
  <c r="P11" i="24"/>
  <c r="O11" i="24"/>
  <c r="N11" i="24"/>
  <c r="M11" i="24"/>
  <c r="M26" i="24" s="1"/>
  <c r="D14" i="23" s="1"/>
  <c r="L11" i="24"/>
  <c r="L7" i="24"/>
  <c r="M7" i="24"/>
  <c r="N7" i="24"/>
  <c r="O7" i="24"/>
  <c r="P7" i="24"/>
  <c r="Q7" i="24"/>
  <c r="L8" i="24"/>
  <c r="L26" i="24" s="1"/>
  <c r="C14" i="23" s="1"/>
  <c r="M8" i="24"/>
  <c r="N8" i="24"/>
  <c r="O8" i="24"/>
  <c r="P8" i="24"/>
  <c r="P26" i="24" s="1"/>
  <c r="K14" i="23" s="1"/>
  <c r="Q8" i="24"/>
  <c r="L9" i="24"/>
  <c r="M9" i="24"/>
  <c r="N9" i="24"/>
  <c r="O9" i="24"/>
  <c r="P9" i="24"/>
  <c r="Q9" i="24"/>
  <c r="L10" i="24"/>
  <c r="M10" i="24"/>
  <c r="N10" i="24"/>
  <c r="O10" i="24"/>
  <c r="P10" i="24"/>
  <c r="L12" i="24"/>
  <c r="M12" i="24"/>
  <c r="N12" i="24"/>
  <c r="O12" i="24"/>
  <c r="P12" i="24"/>
  <c r="L24" i="24"/>
  <c r="M24" i="24"/>
  <c r="N24" i="24"/>
  <c r="O24" i="24"/>
  <c r="P24" i="24"/>
  <c r="Q24" i="24"/>
  <c r="L25" i="24"/>
  <c r="M25" i="24"/>
  <c r="N25" i="24"/>
  <c r="O25" i="24"/>
  <c r="P25" i="24"/>
  <c r="Q25" i="24"/>
  <c r="J7" i="6"/>
  <c r="J26" i="6" s="1"/>
  <c r="Q11" i="23" s="1"/>
  <c r="J8" i="6"/>
  <c r="J9" i="6"/>
  <c r="J10" i="6"/>
  <c r="J11" i="6"/>
  <c r="J12" i="6"/>
  <c r="J13" i="6"/>
  <c r="J14" i="6"/>
  <c r="J15" i="6"/>
  <c r="J16" i="6"/>
  <c r="J17" i="6"/>
  <c r="J18" i="6"/>
  <c r="J19" i="6"/>
  <c r="J20" i="6"/>
  <c r="J21" i="6"/>
  <c r="J22" i="6"/>
  <c r="J23" i="6"/>
  <c r="J24" i="6"/>
  <c r="J25" i="6"/>
  <c r="Q7" i="7"/>
  <c r="Q18" i="11"/>
  <c r="Q19" i="11"/>
  <c r="Q20" i="11"/>
  <c r="Q21" i="11"/>
  <c r="Q22" i="11"/>
  <c r="Q23" i="11"/>
  <c r="Q24" i="11"/>
  <c r="P7" i="8"/>
  <c r="P16" i="11"/>
  <c r="P17" i="11"/>
  <c r="P18" i="11"/>
  <c r="P19" i="11"/>
  <c r="P20" i="11"/>
  <c r="P21" i="11"/>
  <c r="P22" i="11"/>
  <c r="P23" i="11"/>
  <c r="P24" i="11"/>
  <c r="O7" i="8"/>
  <c r="O7" i="7"/>
  <c r="O16" i="11"/>
  <c r="O17" i="11"/>
  <c r="O18" i="11"/>
  <c r="O19" i="11"/>
  <c r="O20" i="11"/>
  <c r="O21" i="11"/>
  <c r="O22" i="11"/>
  <c r="O23" i="11"/>
  <c r="O24" i="11"/>
  <c r="O15" i="11"/>
  <c r="N7" i="8"/>
  <c r="N7" i="7"/>
  <c r="I12" i="23"/>
  <c r="N16" i="11"/>
  <c r="N17" i="11"/>
  <c r="N18" i="11"/>
  <c r="N19" i="11"/>
  <c r="N20" i="11"/>
  <c r="N21" i="11"/>
  <c r="N22" i="11"/>
  <c r="N23" i="11"/>
  <c r="N24" i="11"/>
  <c r="M7" i="8"/>
  <c r="M26" i="8"/>
  <c r="D13" i="23"/>
  <c r="M7" i="7"/>
  <c r="M16" i="11"/>
  <c r="M17" i="11"/>
  <c r="M18" i="11"/>
  <c r="M19" i="11"/>
  <c r="M20" i="11"/>
  <c r="M21" i="11"/>
  <c r="M22" i="11"/>
  <c r="M23" i="11"/>
  <c r="M24" i="11"/>
  <c r="M15" i="11"/>
  <c r="L16" i="11"/>
  <c r="L17" i="11"/>
  <c r="L18" i="11"/>
  <c r="L19" i="11"/>
  <c r="L20" i="11"/>
  <c r="L21" i="11"/>
  <c r="L22" i="11"/>
  <c r="L23" i="11"/>
  <c r="L24" i="11"/>
  <c r="L24" i="19"/>
  <c r="M24" i="19"/>
  <c r="N24" i="19"/>
  <c r="O24" i="19"/>
  <c r="P24" i="19"/>
  <c r="Q24" i="19"/>
  <c r="L25" i="19"/>
  <c r="M25" i="19"/>
  <c r="N25" i="19"/>
  <c r="O25" i="19"/>
  <c r="P25" i="19"/>
  <c r="Q25" i="19"/>
  <c r="P21" i="19"/>
  <c r="O21" i="19"/>
  <c r="N21" i="19"/>
  <c r="M21" i="19"/>
  <c r="L21" i="19"/>
  <c r="P20" i="19"/>
  <c r="O20" i="19"/>
  <c r="N20" i="19"/>
  <c r="M20" i="19"/>
  <c r="L20" i="19"/>
  <c r="L26" i="19" s="1"/>
  <c r="C30" i="23" s="1"/>
  <c r="P19" i="19"/>
  <c r="O19" i="19"/>
  <c r="N19" i="19"/>
  <c r="M19" i="19"/>
  <c r="L19" i="19"/>
  <c r="Q17" i="19"/>
  <c r="P17" i="19"/>
  <c r="O17" i="19"/>
  <c r="N17" i="19"/>
  <c r="M17" i="19"/>
  <c r="L17" i="19"/>
  <c r="P15" i="19"/>
  <c r="P26" i="19" s="1"/>
  <c r="K30" i="23" s="1"/>
  <c r="O15" i="19"/>
  <c r="N15" i="19"/>
  <c r="I30" i="23"/>
  <c r="M15" i="19"/>
  <c r="L15" i="19"/>
  <c r="Q13" i="19"/>
  <c r="P13" i="19"/>
  <c r="O13" i="19"/>
  <c r="N13" i="19"/>
  <c r="N26" i="19" s="1"/>
  <c r="M13" i="19"/>
  <c r="L13" i="19"/>
  <c r="P11" i="19"/>
  <c r="O11" i="19"/>
  <c r="N11" i="19"/>
  <c r="M11" i="19"/>
  <c r="L11" i="19"/>
  <c r="Q9" i="19"/>
  <c r="P9" i="19"/>
  <c r="O9" i="19"/>
  <c r="N9" i="19"/>
  <c r="M9" i="19"/>
  <c r="L9" i="19"/>
  <c r="Q7" i="19"/>
  <c r="P7" i="19"/>
  <c r="O7" i="19"/>
  <c r="O26" i="19" s="1"/>
  <c r="J30" i="23" s="1"/>
  <c r="N7" i="19"/>
  <c r="M7" i="19"/>
  <c r="L7" i="19"/>
  <c r="L21" i="21"/>
  <c r="M21" i="21"/>
  <c r="N21" i="21"/>
  <c r="O21" i="21"/>
  <c r="P21" i="21"/>
  <c r="Q21" i="21"/>
  <c r="L22" i="21"/>
  <c r="M22" i="21"/>
  <c r="N22" i="21"/>
  <c r="O22" i="21"/>
  <c r="P22" i="21"/>
  <c r="Q22" i="21"/>
  <c r="L23" i="21"/>
  <c r="M23" i="21"/>
  <c r="N23" i="21"/>
  <c r="O23" i="21"/>
  <c r="P23" i="21"/>
  <c r="Q23" i="21"/>
  <c r="L24" i="21"/>
  <c r="M24" i="21"/>
  <c r="N24" i="21"/>
  <c r="O24" i="21"/>
  <c r="P24" i="21"/>
  <c r="Q24" i="21"/>
  <c r="L25" i="21"/>
  <c r="M25" i="21"/>
  <c r="N25" i="21"/>
  <c r="O25" i="21"/>
  <c r="P25" i="21"/>
  <c r="Q25" i="21"/>
  <c r="Q20" i="21"/>
  <c r="P20" i="21"/>
  <c r="O20" i="21"/>
  <c r="N20" i="21"/>
  <c r="M20" i="21"/>
  <c r="L20" i="21"/>
  <c r="P19" i="21"/>
  <c r="O19" i="21"/>
  <c r="N19" i="21"/>
  <c r="M19" i="21"/>
  <c r="L19" i="21"/>
  <c r="Q18" i="21"/>
  <c r="P18" i="21"/>
  <c r="O18" i="21"/>
  <c r="N18" i="21"/>
  <c r="M18" i="21"/>
  <c r="L18" i="21"/>
  <c r="Q17" i="21"/>
  <c r="P17" i="21"/>
  <c r="O17" i="21"/>
  <c r="N17" i="21"/>
  <c r="M17" i="21"/>
  <c r="L17" i="21"/>
  <c r="Q16" i="21"/>
  <c r="P16" i="21"/>
  <c r="O16" i="21"/>
  <c r="N16" i="21"/>
  <c r="M16" i="21"/>
  <c r="L16" i="21"/>
  <c r="P15" i="21"/>
  <c r="O15" i="21"/>
  <c r="N15" i="21"/>
  <c r="M15" i="21"/>
  <c r="L15" i="21"/>
  <c r="P14" i="21"/>
  <c r="O14" i="21"/>
  <c r="N14" i="21"/>
  <c r="M14" i="21"/>
  <c r="L14" i="21"/>
  <c r="Q13" i="21"/>
  <c r="P13" i="21"/>
  <c r="O13" i="21"/>
  <c r="N13" i="21"/>
  <c r="M13" i="21"/>
  <c r="L13" i="21"/>
  <c r="Q12" i="21"/>
  <c r="P12" i="21"/>
  <c r="P26" i="21" s="1"/>
  <c r="K32" i="23" s="1"/>
  <c r="O12" i="21"/>
  <c r="N12" i="21"/>
  <c r="M12" i="21"/>
  <c r="L12" i="21"/>
  <c r="P11" i="21"/>
  <c r="O11" i="21"/>
  <c r="N11" i="21"/>
  <c r="M11" i="21"/>
  <c r="L11" i="21"/>
  <c r="P10" i="21"/>
  <c r="O10" i="21"/>
  <c r="N10" i="21"/>
  <c r="M10" i="21"/>
  <c r="L10" i="21"/>
  <c r="P9" i="21"/>
  <c r="O9" i="21"/>
  <c r="N9" i="21"/>
  <c r="M9" i="21"/>
  <c r="L9" i="21"/>
  <c r="P8" i="21"/>
  <c r="O8" i="21"/>
  <c r="N8" i="21"/>
  <c r="M8" i="21"/>
  <c r="L8" i="21"/>
  <c r="L26" i="21" s="1"/>
  <c r="C32" i="23" s="1"/>
  <c r="P7" i="21"/>
  <c r="O7" i="21"/>
  <c r="N7" i="21"/>
  <c r="M7" i="21"/>
  <c r="L7" i="21"/>
  <c r="Q8" i="20"/>
  <c r="P8" i="20"/>
  <c r="O8" i="20"/>
  <c r="O26" i="20" s="1"/>
  <c r="N8" i="20"/>
  <c r="M8" i="20"/>
  <c r="L8" i="20"/>
  <c r="Q7" i="20"/>
  <c r="Q26" i="20" s="1"/>
  <c r="Q31" i="23" s="1"/>
  <c r="P7" i="20"/>
  <c r="P26" i="20"/>
  <c r="K31" i="23" s="1"/>
  <c r="O7" i="20"/>
  <c r="J31" i="23"/>
  <c r="N7" i="20"/>
  <c r="M7" i="20"/>
  <c r="M26" i="20"/>
  <c r="D31" i="23"/>
  <c r="L7" i="20"/>
  <c r="Q14" i="22"/>
  <c r="P14" i="22"/>
  <c r="O14" i="22"/>
  <c r="O26" i="22" s="1"/>
  <c r="N14" i="22"/>
  <c r="M14" i="22"/>
  <c r="L14" i="22"/>
  <c r="Q13" i="22"/>
  <c r="P13" i="22"/>
  <c r="O13" i="22"/>
  <c r="J33" i="23"/>
  <c r="N13" i="22"/>
  <c r="M13" i="22"/>
  <c r="L13" i="22"/>
  <c r="Q12" i="22"/>
  <c r="Q26" i="22" s="1"/>
  <c r="Q33" i="23" s="1"/>
  <c r="P12" i="22"/>
  <c r="O12" i="22"/>
  <c r="N12" i="22"/>
  <c r="M12" i="22"/>
  <c r="M26" i="22" s="1"/>
  <c r="D33" i="23" s="1"/>
  <c r="L12" i="22"/>
  <c r="P11" i="22"/>
  <c r="O11" i="22"/>
  <c r="N11" i="22"/>
  <c r="M11" i="22"/>
  <c r="L11" i="22"/>
  <c r="Q10" i="22"/>
  <c r="P10" i="22"/>
  <c r="O10" i="22"/>
  <c r="N10" i="22"/>
  <c r="M10" i="22"/>
  <c r="L10" i="22"/>
  <c r="Q9" i="22"/>
  <c r="P9" i="22"/>
  <c r="O9" i="22"/>
  <c r="N9" i="22"/>
  <c r="N26" i="22" s="1"/>
  <c r="I33" i="23" s="1"/>
  <c r="M9" i="22"/>
  <c r="L9" i="22"/>
  <c r="Q8" i="22"/>
  <c r="P8" i="22"/>
  <c r="P26" i="22" s="1"/>
  <c r="K33" i="23" s="1"/>
  <c r="O8" i="22"/>
  <c r="N8" i="22"/>
  <c r="M8" i="22"/>
  <c r="L8" i="22"/>
  <c r="Q7" i="22"/>
  <c r="P7" i="22"/>
  <c r="O7" i="22"/>
  <c r="N7" i="22"/>
  <c r="M7" i="22"/>
  <c r="L7" i="22"/>
  <c r="L26" i="22" s="1"/>
  <c r="C33" i="23" s="1"/>
  <c r="Q25" i="7"/>
  <c r="P25" i="7"/>
  <c r="O25" i="7"/>
  <c r="N25" i="7"/>
  <c r="M25" i="7"/>
  <c r="L25" i="7"/>
  <c r="L26" i="7" s="1"/>
  <c r="C12" i="23" s="1"/>
  <c r="Q14" i="7"/>
  <c r="P14" i="7"/>
  <c r="O14" i="7"/>
  <c r="N14" i="7"/>
  <c r="M14" i="7"/>
  <c r="L14" i="7"/>
  <c r="Q13" i="7"/>
  <c r="O13" i="7"/>
  <c r="N13" i="7"/>
  <c r="M13" i="7"/>
  <c r="L13" i="7"/>
  <c r="Q12" i="7"/>
  <c r="P12" i="7"/>
  <c r="O12" i="7"/>
  <c r="N12" i="7"/>
  <c r="M12" i="7"/>
  <c r="L12" i="7"/>
  <c r="Q11" i="7"/>
  <c r="O11" i="7"/>
  <c r="N11" i="7"/>
  <c r="N26" i="7" s="1"/>
  <c r="M11" i="7"/>
  <c r="L11" i="7"/>
  <c r="Q10" i="7"/>
  <c r="O10" i="7"/>
  <c r="N10" i="7"/>
  <c r="M10" i="7"/>
  <c r="L10" i="7"/>
  <c r="Q9" i="7"/>
  <c r="Q26" i="7" s="1"/>
  <c r="P9" i="7"/>
  <c r="O9" i="7"/>
  <c r="N9" i="7"/>
  <c r="M9" i="7"/>
  <c r="L9" i="7"/>
  <c r="Q8" i="7"/>
  <c r="Q12" i="23"/>
  <c r="O8" i="7"/>
  <c r="N8" i="7"/>
  <c r="M8" i="7"/>
  <c r="M26" i="7" s="1"/>
  <c r="D12" i="23" s="1"/>
  <c r="L8" i="7"/>
  <c r="L7" i="15"/>
  <c r="L8" i="15"/>
  <c r="L9" i="15"/>
  <c r="L10" i="15"/>
  <c r="L11" i="15"/>
  <c r="L12" i="15"/>
  <c r="L13" i="15"/>
  <c r="L14" i="15"/>
  <c r="L15" i="15"/>
  <c r="L16" i="15"/>
  <c r="L17" i="15"/>
  <c r="L18" i="15"/>
  <c r="L19" i="15"/>
  <c r="L20" i="15"/>
  <c r="L21" i="15"/>
  <c r="L22" i="15"/>
  <c r="L23" i="15"/>
  <c r="L24" i="15"/>
  <c r="M7" i="15"/>
  <c r="M8" i="15"/>
  <c r="M9" i="15"/>
  <c r="M10" i="15"/>
  <c r="M25" i="15"/>
  <c r="D26" i="23" s="1"/>
  <c r="M11" i="15"/>
  <c r="M12" i="15"/>
  <c r="M13" i="15"/>
  <c r="M14" i="15"/>
  <c r="M15" i="15"/>
  <c r="M16" i="15"/>
  <c r="M17" i="15"/>
  <c r="M18" i="15"/>
  <c r="M19" i="15"/>
  <c r="M20" i="15"/>
  <c r="M21" i="15"/>
  <c r="M22" i="15"/>
  <c r="M23" i="15"/>
  <c r="M24" i="15"/>
  <c r="N7" i="15"/>
  <c r="N8" i="15"/>
  <c r="N9" i="15"/>
  <c r="N10" i="15"/>
  <c r="N11" i="15"/>
  <c r="N12" i="15"/>
  <c r="N13" i="15"/>
  <c r="N14" i="15"/>
  <c r="N15" i="15"/>
  <c r="N16" i="15"/>
  <c r="N17" i="15"/>
  <c r="N18" i="15"/>
  <c r="N19" i="15"/>
  <c r="N20" i="15"/>
  <c r="N21" i="15"/>
  <c r="N22" i="15"/>
  <c r="N23" i="15"/>
  <c r="N24" i="15"/>
  <c r="O7" i="15"/>
  <c r="O8" i="15"/>
  <c r="O9" i="15"/>
  <c r="O10" i="15"/>
  <c r="O11" i="15"/>
  <c r="O12" i="15"/>
  <c r="O13" i="15"/>
  <c r="O14" i="15"/>
  <c r="O15" i="15"/>
  <c r="O16" i="15"/>
  <c r="O17" i="15"/>
  <c r="O18" i="15"/>
  <c r="O19" i="15"/>
  <c r="O20" i="15"/>
  <c r="O21" i="15"/>
  <c r="O22" i="15"/>
  <c r="O23" i="15"/>
  <c r="O24" i="15"/>
  <c r="P7" i="15"/>
  <c r="P8" i="15"/>
  <c r="P11" i="15"/>
  <c r="P12" i="15"/>
  <c r="P13" i="15"/>
  <c r="P25" i="15" s="1"/>
  <c r="K26" i="23" s="1"/>
  <c r="P14" i="15"/>
  <c r="P15" i="15"/>
  <c r="P16" i="15"/>
  <c r="P17" i="15"/>
  <c r="P18" i="15"/>
  <c r="P19" i="15"/>
  <c r="P20" i="15"/>
  <c r="P21" i="15"/>
  <c r="P22" i="15"/>
  <c r="P23" i="15"/>
  <c r="P24" i="15"/>
  <c r="Q7" i="15"/>
  <c r="Q25" i="15" s="1"/>
  <c r="Q26" i="23" s="1"/>
  <c r="Q8" i="15"/>
  <c r="Q9" i="15"/>
  <c r="Q10" i="15"/>
  <c r="Q11" i="15"/>
  <c r="Q12" i="15"/>
  <c r="Q13" i="15"/>
  <c r="Q14" i="15"/>
  <c r="Q15" i="15"/>
  <c r="Q16" i="15"/>
  <c r="Q17" i="15"/>
  <c r="Q18" i="15"/>
  <c r="Q19" i="15"/>
  <c r="Q20" i="15"/>
  <c r="Q21" i="15"/>
  <c r="Q22" i="15"/>
  <c r="Q23" i="15"/>
  <c r="Q24" i="15"/>
  <c r="L7" i="14"/>
  <c r="L8" i="14"/>
  <c r="L9" i="14"/>
  <c r="L10" i="14"/>
  <c r="L11" i="14"/>
  <c r="L12" i="14"/>
  <c r="L13" i="14"/>
  <c r="L14" i="14"/>
  <c r="L15" i="14"/>
  <c r="L16" i="14"/>
  <c r="L17" i="14"/>
  <c r="L18" i="14"/>
  <c r="L19" i="14"/>
  <c r="L20" i="14"/>
  <c r="L21" i="14"/>
  <c r="L22" i="14"/>
  <c r="L23" i="14"/>
  <c r="L24" i="14"/>
  <c r="L25" i="14"/>
  <c r="M7" i="14"/>
  <c r="M8" i="14"/>
  <c r="M9" i="14"/>
  <c r="M10" i="14"/>
  <c r="M11" i="14"/>
  <c r="M12" i="14"/>
  <c r="M13" i="14"/>
  <c r="M14" i="14"/>
  <c r="M15" i="14"/>
  <c r="M16" i="14"/>
  <c r="M17" i="14"/>
  <c r="M18" i="14"/>
  <c r="M19" i="14"/>
  <c r="M20" i="14"/>
  <c r="M21" i="14"/>
  <c r="M22" i="14"/>
  <c r="M23" i="14"/>
  <c r="M24" i="14"/>
  <c r="M25" i="14"/>
  <c r="N7" i="14"/>
  <c r="N8" i="14"/>
  <c r="N9" i="14"/>
  <c r="N10" i="14"/>
  <c r="N11" i="14"/>
  <c r="N12" i="14"/>
  <c r="N13" i="14"/>
  <c r="N14" i="14"/>
  <c r="N15" i="14"/>
  <c r="N16" i="14"/>
  <c r="N17" i="14"/>
  <c r="N18" i="14"/>
  <c r="N19" i="14"/>
  <c r="N20" i="14"/>
  <c r="N21" i="14"/>
  <c r="N22" i="14"/>
  <c r="N23" i="14"/>
  <c r="N24" i="14"/>
  <c r="N25" i="14"/>
  <c r="O7" i="14"/>
  <c r="O8" i="14"/>
  <c r="O9" i="14"/>
  <c r="O10" i="14"/>
  <c r="O11" i="14"/>
  <c r="O12" i="14"/>
  <c r="O13" i="14"/>
  <c r="O14" i="14"/>
  <c r="O15" i="14"/>
  <c r="O16" i="14"/>
  <c r="O17" i="14"/>
  <c r="O18" i="14"/>
  <c r="O19" i="14"/>
  <c r="O20" i="14"/>
  <c r="O21" i="14"/>
  <c r="O22" i="14"/>
  <c r="O23" i="14"/>
  <c r="O24" i="14"/>
  <c r="O25" i="14"/>
  <c r="P11" i="14"/>
  <c r="P15" i="14"/>
  <c r="P18" i="14"/>
  <c r="P19" i="14"/>
  <c r="P21" i="14"/>
  <c r="P23" i="14"/>
  <c r="P24" i="14"/>
  <c r="P25" i="14"/>
  <c r="Q8" i="14"/>
  <c r="Q9" i="14"/>
  <c r="Q10" i="14"/>
  <c r="Q12" i="14"/>
  <c r="Q13" i="14"/>
  <c r="Q14" i="14"/>
  <c r="Q16" i="14"/>
  <c r="Q17" i="14"/>
  <c r="Q18" i="14"/>
  <c r="Q20" i="14"/>
  <c r="Q21" i="14"/>
  <c r="Q22" i="14"/>
  <c r="Q23" i="14"/>
  <c r="Q24" i="14"/>
  <c r="Q25" i="14"/>
  <c r="L7" i="11"/>
  <c r="L8" i="11"/>
  <c r="L9" i="11"/>
  <c r="L10" i="11"/>
  <c r="L26" i="11" s="1"/>
  <c r="C21" i="23" s="1"/>
  <c r="L11" i="11"/>
  <c r="L12" i="11"/>
  <c r="L13" i="11"/>
  <c r="L14" i="11"/>
  <c r="L15" i="11"/>
  <c r="L25" i="11"/>
  <c r="M7" i="11"/>
  <c r="M8" i="11"/>
  <c r="M26" i="11" s="1"/>
  <c r="D21" i="23" s="1"/>
  <c r="M9" i="11"/>
  <c r="M10" i="11"/>
  <c r="M11" i="11"/>
  <c r="M12" i="11"/>
  <c r="M13" i="11"/>
  <c r="M14" i="11"/>
  <c r="M25" i="11"/>
  <c r="P7" i="11"/>
  <c r="P8" i="11"/>
  <c r="P9" i="11"/>
  <c r="P10" i="11"/>
  <c r="P11" i="11"/>
  <c r="P12" i="11"/>
  <c r="P13" i="11"/>
  <c r="P14" i="11"/>
  <c r="P15" i="11"/>
  <c r="P25" i="11"/>
  <c r="Q7" i="11"/>
  <c r="Q8" i="11"/>
  <c r="Q9" i="11"/>
  <c r="Q10" i="11"/>
  <c r="Q12" i="11"/>
  <c r="Q13" i="11"/>
  <c r="Q14" i="11"/>
  <c r="Q25" i="11"/>
  <c r="O7" i="11"/>
  <c r="O8" i="11"/>
  <c r="O9" i="11"/>
  <c r="O10" i="11"/>
  <c r="O11" i="11"/>
  <c r="O12" i="11"/>
  <c r="O13" i="11"/>
  <c r="O14" i="11"/>
  <c r="O25" i="11"/>
  <c r="N7" i="11"/>
  <c r="N8" i="11"/>
  <c r="N26" i="11" s="1"/>
  <c r="I21" i="23" s="1"/>
  <c r="N9" i="11"/>
  <c r="N10" i="11"/>
  <c r="N11" i="11"/>
  <c r="N12" i="11"/>
  <c r="N13" i="11"/>
  <c r="N14" i="11"/>
  <c r="N15" i="11"/>
  <c r="N25" i="11"/>
  <c r="F7" i="6"/>
  <c r="I7" i="6"/>
  <c r="F8" i="6"/>
  <c r="I8" i="6" s="1"/>
  <c r="F9" i="6"/>
  <c r="I9" i="6"/>
  <c r="F10" i="6"/>
  <c r="I10" i="6" s="1"/>
  <c r="F11" i="6"/>
  <c r="I11" i="6"/>
  <c r="F12" i="6"/>
  <c r="I12" i="6" s="1"/>
  <c r="F13" i="6"/>
  <c r="I13" i="6"/>
  <c r="F14" i="6"/>
  <c r="I14" i="6" s="1"/>
  <c r="F15" i="6"/>
  <c r="I15" i="6"/>
  <c r="F16" i="6"/>
  <c r="I16" i="6" s="1"/>
  <c r="F17" i="6"/>
  <c r="I17" i="6"/>
  <c r="F18" i="6"/>
  <c r="I18" i="6" s="1"/>
  <c r="F19" i="6"/>
  <c r="I19" i="6"/>
  <c r="F20" i="6"/>
  <c r="I20" i="6" s="1"/>
  <c r="F21" i="6"/>
  <c r="I21" i="6"/>
  <c r="F22" i="6"/>
  <c r="I22" i="6" s="1"/>
  <c r="F23" i="6"/>
  <c r="I23" i="6"/>
  <c r="F24" i="6"/>
  <c r="I24" i="6" s="1"/>
  <c r="F25" i="6"/>
  <c r="I25" i="6"/>
  <c r="Q26" i="10"/>
  <c r="Q17" i="23"/>
  <c r="I19" i="23"/>
  <c r="L12" i="29"/>
  <c r="R12" i="29" s="1"/>
  <c r="H8" i="29"/>
  <c r="L8" i="29"/>
  <c r="R8" i="29" s="1"/>
  <c r="J10" i="29"/>
  <c r="P10" i="29" s="1"/>
  <c r="J11" i="29"/>
  <c r="P11" i="29"/>
  <c r="K8" i="29"/>
  <c r="Q8" i="29" s="1"/>
  <c r="H11" i="28"/>
  <c r="L11" i="28"/>
  <c r="R11" i="28" s="1"/>
  <c r="H10" i="28"/>
  <c r="L10" i="28"/>
  <c r="R10" i="28" s="1"/>
  <c r="L12" i="28"/>
  <c r="R12" i="28"/>
  <c r="H9" i="28"/>
  <c r="J12" i="28"/>
  <c r="P12" i="28" s="1"/>
  <c r="K12" i="28"/>
  <c r="Q12" i="28" s="1"/>
  <c r="L8" i="28"/>
  <c r="R8" i="28" s="1"/>
  <c r="K10" i="28"/>
  <c r="Q10" i="28" s="1"/>
  <c r="K11" i="28"/>
  <c r="Q11" i="28"/>
  <c r="P8" i="29"/>
  <c r="L9" i="29"/>
  <c r="R9" i="29" s="1"/>
  <c r="M26" i="4"/>
  <c r="D9" i="23"/>
  <c r="K9" i="29"/>
  <c r="Q9" i="29" s="1"/>
  <c r="N26" i="14"/>
  <c r="I25" i="23" s="1"/>
  <c r="Q26" i="4"/>
  <c r="Q9" i="23" s="1"/>
  <c r="M26" i="19"/>
  <c r="D30" i="23" s="1"/>
  <c r="N18" i="34"/>
  <c r="I20" i="23" s="1"/>
  <c r="O23" i="27"/>
  <c r="J22" i="23" s="1"/>
  <c r="Q23" i="27"/>
  <c r="Q22" i="23"/>
  <c r="M23" i="27"/>
  <c r="D22" i="23" s="1"/>
  <c r="L23" i="27"/>
  <c r="C22" i="23"/>
  <c r="M37" i="16"/>
  <c r="D27" i="23" s="1"/>
  <c r="J27" i="23"/>
  <c r="P26" i="9" l="1"/>
  <c r="K15" i="23" s="1"/>
  <c r="N26" i="10"/>
  <c r="I17" i="23" s="1"/>
  <c r="P26" i="10"/>
  <c r="K17" i="23" s="1"/>
  <c r="N26" i="9"/>
  <c r="I15" i="23" s="1"/>
  <c r="M26" i="9"/>
  <c r="D15" i="23" s="1"/>
  <c r="L26" i="9"/>
  <c r="C15" i="23" s="1"/>
  <c r="C34" i="23" s="1"/>
  <c r="Q18" i="26"/>
  <c r="Q16" i="23" s="1"/>
  <c r="N18" i="26"/>
  <c r="I16" i="23" s="1"/>
  <c r="I27" i="5"/>
  <c r="M7" i="5" s="1"/>
  <c r="P23" i="27"/>
  <c r="K22" i="23" s="1"/>
  <c r="N23" i="27"/>
  <c r="I22" i="23" s="1"/>
  <c r="L27" i="17"/>
  <c r="C28" i="23" s="1"/>
  <c r="M27" i="17"/>
  <c r="D28" i="23" s="1"/>
  <c r="M26" i="18"/>
  <c r="D29" i="23" s="1"/>
  <c r="J8" i="28"/>
  <c r="P8" i="28" s="1"/>
  <c r="H8" i="28"/>
  <c r="K8" i="28"/>
  <c r="Q8" i="28" s="1"/>
  <c r="Q18" i="34"/>
  <c r="Q20" i="23" s="1"/>
  <c r="O26" i="11"/>
  <c r="J21" i="23" s="1"/>
  <c r="P16" i="29"/>
  <c r="D24" i="23" s="1"/>
  <c r="L26" i="14"/>
  <c r="C25" i="23" s="1"/>
  <c r="N25" i="15"/>
  <c r="I26" i="23" s="1"/>
  <c r="Q26" i="19"/>
  <c r="Q30" i="23" s="1"/>
  <c r="Q16" i="29"/>
  <c r="K24" i="23" s="1"/>
  <c r="R16" i="29"/>
  <c r="Q24" i="23" s="1"/>
  <c r="I26" i="6"/>
  <c r="M7" i="6" s="1"/>
  <c r="Q26" i="11"/>
  <c r="Q21" i="23" s="1"/>
  <c r="P26" i="11"/>
  <c r="K21" i="23" s="1"/>
  <c r="L25" i="15"/>
  <c r="C26" i="23" s="1"/>
  <c r="O26" i="21"/>
  <c r="J32" i="23" s="1"/>
  <c r="N26" i="21"/>
  <c r="I32" i="23" s="1"/>
  <c r="M26" i="21"/>
  <c r="D32" i="23" s="1"/>
  <c r="O26" i="7"/>
  <c r="J12" i="23" s="1"/>
  <c r="J27" i="5"/>
  <c r="Q10" i="23" s="1"/>
  <c r="Q34" i="23" s="1"/>
  <c r="L26" i="10"/>
  <c r="C17" i="23" s="1"/>
  <c r="M26" i="33"/>
  <c r="D18" i="23" s="1"/>
  <c r="N26" i="33"/>
  <c r="I18" i="23" s="1"/>
  <c r="P26" i="14"/>
  <c r="K25" i="23" s="1"/>
  <c r="N26" i="24"/>
  <c r="I14" i="23" s="1"/>
  <c r="P26" i="18"/>
  <c r="K29" i="23" s="1"/>
  <c r="O26" i="14"/>
  <c r="J25" i="23" s="1"/>
  <c r="M26" i="14"/>
  <c r="D25" i="23" s="1"/>
  <c r="O25" i="15"/>
  <c r="J26" i="23" s="1"/>
  <c r="O26" i="24"/>
  <c r="J14" i="23" s="1"/>
  <c r="O18" i="26"/>
  <c r="J16" i="23" s="1"/>
  <c r="L26" i="18"/>
  <c r="C29" i="23" s="1"/>
  <c r="Q26" i="24"/>
  <c r="Q14" i="23" s="1"/>
  <c r="Q26" i="14"/>
  <c r="Q25" i="23" s="1"/>
  <c r="Q26" i="21"/>
  <c r="Q32" i="23" s="1"/>
  <c r="J9" i="28"/>
  <c r="P9" i="28" s="1"/>
  <c r="L9" i="28"/>
  <c r="R9" i="28" s="1"/>
  <c r="R16" i="28" s="1"/>
  <c r="Q23" i="23" s="1"/>
  <c r="K9" i="28"/>
  <c r="Q9" i="28" s="1"/>
  <c r="O16" i="29"/>
  <c r="C24" i="23" s="1"/>
  <c r="P26" i="8"/>
  <c r="K13" i="23" s="1"/>
  <c r="N26" i="8"/>
  <c r="I13" i="23" s="1"/>
  <c r="I34" i="23" s="1"/>
  <c r="P26" i="7"/>
  <c r="K12" i="23" s="1"/>
  <c r="Q16" i="28" l="1"/>
  <c r="K23" i="23" s="1"/>
  <c r="K34" i="23" s="1"/>
  <c r="M8" i="5"/>
  <c r="M9" i="5"/>
  <c r="M8" i="6"/>
  <c r="M9" i="6"/>
  <c r="J34" i="23"/>
  <c r="P16" i="28"/>
  <c r="D23" i="23" s="1"/>
  <c r="D34" i="23" s="1"/>
</calcChain>
</file>

<file path=xl/sharedStrings.xml><?xml version="1.0" encoding="utf-8"?>
<sst xmlns="http://schemas.openxmlformats.org/spreadsheetml/2006/main" count="2030" uniqueCount="576">
  <si>
    <t>『 標準土工量集計表 』について</t>
  </si>
  <si>
    <t>名    称</t>
  </si>
  <si>
    <t>記  号</t>
  </si>
  <si>
    <t>単　位　土　量</t>
  </si>
  <si>
    <t>数量</t>
  </si>
  <si>
    <t>単位</t>
  </si>
  <si>
    <t>設　計　土　量</t>
  </si>
  <si>
    <t>残土</t>
  </si>
  <si>
    <t>割石積工</t>
  </si>
  <si>
    <t>WI</t>
  </si>
  <si>
    <t>人力
床掘</t>
    <phoneticPr fontId="1"/>
  </si>
  <si>
    <t>機械
床掘</t>
    <phoneticPr fontId="1"/>
  </si>
  <si>
    <t>人力
埋戻・
締固</t>
    <phoneticPr fontId="1"/>
  </si>
  <si>
    <t>人力
埋戻/
ﾀﾝﾊﾟ
締固</t>
    <phoneticPr fontId="1"/>
  </si>
  <si>
    <t>機械
埋戻</t>
    <phoneticPr fontId="1"/>
  </si>
  <si>
    <t>行高を決めるための列</t>
    <rPh sb="0" eb="1">
      <t>ギョウ</t>
    </rPh>
    <rPh sb="1" eb="2">
      <t>タカ</t>
    </rPh>
    <rPh sb="3" eb="4">
      <t>キ</t>
    </rPh>
    <rPh sb="9" eb="10">
      <t>レツ</t>
    </rPh>
    <phoneticPr fontId="1"/>
  </si>
  <si>
    <t xml:space="preserve">
</t>
    <phoneticPr fontId="1"/>
  </si>
  <si>
    <t xml:space="preserve">
</t>
    <phoneticPr fontId="1"/>
  </si>
  <si>
    <t>合　　計</t>
    <rPh sb="0" eb="4">
      <t>ゴウケイ</t>
    </rPh>
    <phoneticPr fontId="1"/>
  </si>
  <si>
    <t>合　　計</t>
    <rPh sb="0" eb="4">
      <t>ゴウケイ</t>
    </rPh>
    <phoneticPr fontId="1"/>
  </si>
  <si>
    <t>ｍ</t>
  </si>
  <si>
    <t>ｍ</t>
    <phoneticPr fontId="1"/>
  </si>
  <si>
    <t>箇所</t>
  </si>
  <si>
    <t>機械
埋戻</t>
    <phoneticPr fontId="1"/>
  </si>
  <si>
    <t>注意事項：</t>
    <rPh sb="0" eb="2">
      <t>チュウイ</t>
    </rPh>
    <rPh sb="2" eb="4">
      <t>ジコウ</t>
    </rPh>
    <phoneticPr fontId="1"/>
  </si>
  <si>
    <t>行高を決めるための列</t>
    <rPh sb="0" eb="1">
      <t>ギョウ</t>
    </rPh>
    <rPh sb="1" eb="2">
      <t>タカ</t>
    </rPh>
    <rPh sb="3" eb="4">
      <t>キ</t>
    </rPh>
    <rPh sb="9" eb="10">
      <t>レツ</t>
    </rPh>
    <phoneticPr fontId="1"/>
  </si>
  <si>
    <t xml:space="preserve">
</t>
    <phoneticPr fontId="1"/>
  </si>
  <si>
    <t xml:space="preserve">
</t>
    <phoneticPr fontId="1"/>
  </si>
  <si>
    <t>公園植栽高木</t>
  </si>
  <si>
    <t>C=10cm
未満</t>
  </si>
  <si>
    <t>C=10以上
～15未満</t>
  </si>
  <si>
    <t>C=15以上
～20未満</t>
  </si>
  <si>
    <t>C=25以上
～30未満</t>
  </si>
  <si>
    <t>C=20以上
～25未満</t>
  </si>
  <si>
    <t>C=30以上
～35未満</t>
  </si>
  <si>
    <t>C=35以上
～45未満</t>
  </si>
  <si>
    <t>C=45以上
～60未満</t>
  </si>
  <si>
    <t>C=60以上
～75未満</t>
  </si>
  <si>
    <t>C=75以上
～90未満</t>
  </si>
  <si>
    <t>公園植栽中低木</t>
    <phoneticPr fontId="1"/>
  </si>
  <si>
    <t>単　位　土　量</t>
    <phoneticPr fontId="1"/>
  </si>
  <si>
    <t>植穴
容量</t>
    <phoneticPr fontId="1"/>
  </si>
  <si>
    <t>埋戻
土量</t>
    <phoneticPr fontId="1"/>
  </si>
  <si>
    <t>株</t>
    <rPh sb="0" eb="1">
      <t>カブ</t>
    </rPh>
    <phoneticPr fontId="1"/>
  </si>
  <si>
    <t>本</t>
    <rPh sb="0" eb="1">
      <t>ホン</t>
    </rPh>
    <phoneticPr fontId="1"/>
  </si>
  <si>
    <t>鉢容量
(残土量)</t>
    <rPh sb="5" eb="7">
      <t>ザンド</t>
    </rPh>
    <rPh sb="7" eb="8">
      <t>リョウ</t>
    </rPh>
    <phoneticPr fontId="1"/>
  </si>
  <si>
    <t>埋戻土量</t>
    <phoneticPr fontId="1"/>
  </si>
  <si>
    <t>配合肥料</t>
  </si>
  <si>
    <t>発生土／赤土</t>
    <phoneticPr fontId="1"/>
  </si>
  <si>
    <t xml:space="preserve">
</t>
    <phoneticPr fontId="1"/>
  </si>
  <si>
    <t>材料種別</t>
    <rPh sb="0" eb="2">
      <t>ザイリョウ</t>
    </rPh>
    <rPh sb="2" eb="4">
      <t>シュベツ</t>
    </rPh>
    <phoneticPr fontId="1"/>
  </si>
  <si>
    <t>必要数量</t>
    <rPh sb="0" eb="3">
      <t>ヒツヨウスウ</t>
    </rPh>
    <rPh sb="3" eb="4">
      <t>リョウ</t>
    </rPh>
    <phoneticPr fontId="1"/>
  </si>
  <si>
    <t>算出根拠</t>
    <rPh sb="0" eb="2">
      <t>サンシュツ</t>
    </rPh>
    <rPh sb="2" eb="4">
      <t>コンキョ</t>
    </rPh>
    <phoneticPr fontId="1"/>
  </si>
  <si>
    <t>＝ 埋戻土量
（ほぐし土量）</t>
    <rPh sb="11" eb="13">
      <t>ドリョウ</t>
    </rPh>
    <phoneticPr fontId="1"/>
  </si>
  <si>
    <t>埋戻土量
　× 100kg</t>
    <phoneticPr fontId="1"/>
  </si>
  <si>
    <t>埋戻土量
　× ５kg</t>
    <phoneticPr fontId="1"/>
  </si>
  <si>
    <t>備　考</t>
    <rPh sb="0" eb="3">
      <t>ビコウ</t>
    </rPh>
    <phoneticPr fontId="1"/>
  </si>
  <si>
    <t>植栽用埋戻土材料集計表</t>
    <rPh sb="2" eb="3">
      <t>ヨウ</t>
    </rPh>
    <phoneticPr fontId="1"/>
  </si>
  <si>
    <t>注意事項：</t>
    <rPh sb="0" eb="2">
      <t>チュウイ</t>
    </rPh>
    <rPh sb="2" eb="4">
      <t>ジコウ</t>
    </rPh>
    <phoneticPr fontId="1"/>
  </si>
  <si>
    <t>行高を決めるための列</t>
    <rPh sb="0" eb="1">
      <t>ギョウ</t>
    </rPh>
    <rPh sb="1" eb="2">
      <t>タカ</t>
    </rPh>
    <rPh sb="3" eb="4">
      <t>キ</t>
    </rPh>
    <rPh sb="9" eb="10">
      <t>レツ</t>
    </rPh>
    <phoneticPr fontId="1"/>
  </si>
  <si>
    <t>単　位　土　量</t>
    <phoneticPr fontId="1"/>
  </si>
  <si>
    <t>植栽用埋戻土材料集計表</t>
    <rPh sb="2" eb="3">
      <t>ヨウ</t>
    </rPh>
    <phoneticPr fontId="1"/>
  </si>
  <si>
    <t>備　考</t>
    <rPh sb="0" eb="3">
      <t>ビコウ</t>
    </rPh>
    <phoneticPr fontId="1"/>
  </si>
  <si>
    <t xml:space="preserve">
</t>
    <phoneticPr fontId="1"/>
  </si>
  <si>
    <t>植穴
容量</t>
    <phoneticPr fontId="1"/>
  </si>
  <si>
    <t>鉢容量
(残土量)</t>
    <rPh sb="5" eb="7">
      <t>ザンド</t>
    </rPh>
    <rPh sb="7" eb="8">
      <t>リョウ</t>
    </rPh>
    <phoneticPr fontId="1"/>
  </si>
  <si>
    <t>材料種別</t>
    <rPh sb="0" eb="2">
      <t>ザイリョウ</t>
    </rPh>
    <rPh sb="2" eb="4">
      <t>シュベツ</t>
    </rPh>
    <phoneticPr fontId="1"/>
  </si>
  <si>
    <t>必要数量</t>
    <rPh sb="0" eb="3">
      <t>ヒツヨウスウ</t>
    </rPh>
    <rPh sb="3" eb="4">
      <t>リョウ</t>
    </rPh>
    <phoneticPr fontId="1"/>
  </si>
  <si>
    <t>算出根拠</t>
    <rPh sb="0" eb="2">
      <t>サンシュツ</t>
    </rPh>
    <rPh sb="2" eb="4">
      <t>コンキョ</t>
    </rPh>
    <phoneticPr fontId="1"/>
  </si>
  <si>
    <t xml:space="preserve">
</t>
    <phoneticPr fontId="1"/>
  </si>
  <si>
    <t>株</t>
    <rPh sb="0" eb="1">
      <t>カブ</t>
    </rPh>
    <phoneticPr fontId="1"/>
  </si>
  <si>
    <t>発生土／赤土</t>
    <phoneticPr fontId="1"/>
  </si>
  <si>
    <t>＝ 埋戻土量
（ほぐし土量）</t>
    <rPh sb="11" eb="13">
      <t>ドリョウ</t>
    </rPh>
    <phoneticPr fontId="1"/>
  </si>
  <si>
    <t xml:space="preserve">
</t>
    <phoneticPr fontId="1"/>
  </si>
  <si>
    <t>埋戻土量
　× 100kg</t>
    <phoneticPr fontId="1"/>
  </si>
  <si>
    <t xml:space="preserve">
</t>
    <phoneticPr fontId="1"/>
  </si>
  <si>
    <t>埋戻土量
　× ５kg</t>
    <phoneticPr fontId="1"/>
  </si>
  <si>
    <t xml:space="preserve">
</t>
    <phoneticPr fontId="1"/>
  </si>
  <si>
    <t xml:space="preserve">
</t>
    <phoneticPr fontId="1"/>
  </si>
  <si>
    <t>本</t>
    <rPh sb="0" eb="1">
      <t>ホン</t>
    </rPh>
    <phoneticPr fontId="1"/>
  </si>
  <si>
    <t>道路植栽中低木</t>
    <rPh sb="0" eb="2">
      <t>ドウロ</t>
    </rPh>
    <phoneticPr fontId="1"/>
  </si>
  <si>
    <t>道路植栽高木</t>
    <phoneticPr fontId="1"/>
  </si>
  <si>
    <t>行高を決めるための列</t>
    <rPh sb="0" eb="1">
      <t>ギョウ</t>
    </rPh>
    <rPh sb="1" eb="2">
      <t>タカ</t>
    </rPh>
    <rPh sb="3" eb="4">
      <t>キ</t>
    </rPh>
    <rPh sb="9" eb="10">
      <t>レツ</t>
    </rPh>
    <phoneticPr fontId="1"/>
  </si>
  <si>
    <t xml:space="preserve">
</t>
    <phoneticPr fontId="1"/>
  </si>
  <si>
    <t>人力
床掘</t>
    <phoneticPr fontId="1"/>
  </si>
  <si>
    <t>機械
床掘</t>
    <phoneticPr fontId="1"/>
  </si>
  <si>
    <t>人力
埋戻・
締固</t>
    <phoneticPr fontId="1"/>
  </si>
  <si>
    <t>人力
埋戻/
ﾀﾝﾊﾟ
締固</t>
    <phoneticPr fontId="1"/>
  </si>
  <si>
    <t>機械
埋戻</t>
    <phoneticPr fontId="1"/>
  </si>
  <si>
    <t xml:space="preserve">
</t>
    <phoneticPr fontId="1"/>
  </si>
  <si>
    <t>ﾒｰﾀｰきょう(13mm)工</t>
  </si>
  <si>
    <t>MK-A</t>
  </si>
  <si>
    <t>MK-B</t>
  </si>
  <si>
    <t>止水栓きょう工</t>
  </si>
  <si>
    <t>SK-A</t>
  </si>
  <si>
    <t>SK-B</t>
  </si>
  <si>
    <t>止水栓ﾎﾞｯｸｽ工</t>
  </si>
  <si>
    <t>SK-C</t>
  </si>
  <si>
    <t>SK-D</t>
  </si>
  <si>
    <t>散水栓ﾎﾞｯｸｽ工</t>
  </si>
  <si>
    <t>SB-A</t>
  </si>
  <si>
    <t>SB-B</t>
  </si>
  <si>
    <t>基</t>
  </si>
  <si>
    <t>行高を決めるための列</t>
    <rPh sb="0" eb="1">
      <t>ギョウ</t>
    </rPh>
    <rPh sb="1" eb="2">
      <t>タカ</t>
    </rPh>
    <rPh sb="3" eb="4">
      <t>キ</t>
    </rPh>
    <rPh sb="9" eb="10">
      <t>レツ</t>
    </rPh>
    <phoneticPr fontId="1"/>
  </si>
  <si>
    <t>L型側溝工</t>
  </si>
  <si>
    <t>LS-25</t>
  </si>
  <si>
    <t>LS-25S</t>
  </si>
  <si>
    <t>U型側溝工</t>
  </si>
  <si>
    <t>US-24A</t>
  </si>
  <si>
    <t>US-30A</t>
  </si>
  <si>
    <t>US-24B</t>
  </si>
  <si>
    <t>US-30B</t>
  </si>
  <si>
    <t>横断溝工</t>
  </si>
  <si>
    <t>OD-25</t>
  </si>
  <si>
    <t>OD-30</t>
  </si>
  <si>
    <t>L型雨水桝工</t>
  </si>
  <si>
    <t>LMM-N65</t>
  </si>
  <si>
    <t>LMM-N85</t>
  </si>
  <si>
    <t>LMM-H65</t>
  </si>
  <si>
    <t>LMM-H85</t>
  </si>
  <si>
    <t>行高を決めるための列</t>
    <rPh sb="0" eb="1">
      <t>ギョウ</t>
    </rPh>
    <rPh sb="1" eb="2">
      <t>タカ</t>
    </rPh>
    <rPh sb="3" eb="4">
      <t>キ</t>
    </rPh>
    <rPh sb="9" eb="10">
      <t>レツ</t>
    </rPh>
    <phoneticPr fontId="1"/>
  </si>
  <si>
    <t>ｸﾞﾚｰﾁﾝｸﾞ蓋雨水桝工</t>
  </si>
  <si>
    <t>1GM-N60</t>
  </si>
  <si>
    <t>1GM-N75</t>
  </si>
  <si>
    <t>1GM-N90</t>
  </si>
  <si>
    <t>1GM-H60</t>
  </si>
  <si>
    <t>1GM-H75</t>
  </si>
  <si>
    <t>1GM-H90</t>
  </si>
  <si>
    <t>2GM-N60</t>
  </si>
  <si>
    <t>2GM-N80</t>
  </si>
  <si>
    <t>2GM-N100</t>
  </si>
  <si>
    <t>2GM-N120</t>
  </si>
  <si>
    <t>2GM-H60</t>
  </si>
  <si>
    <t>2GM-H80</t>
  </si>
  <si>
    <t>2GM-H100</t>
  </si>
  <si>
    <t>2GM-H120</t>
  </si>
  <si>
    <t>行高を決めるための列</t>
    <rPh sb="0" eb="1">
      <t>ギョウ</t>
    </rPh>
    <rPh sb="1" eb="2">
      <t>タカ</t>
    </rPh>
    <rPh sb="3" eb="4">
      <t>キ</t>
    </rPh>
    <rPh sb="9" eb="10">
      <t>レツ</t>
    </rPh>
    <phoneticPr fontId="1"/>
  </si>
  <si>
    <t>UM-N24A</t>
  </si>
  <si>
    <t>UM-N24B</t>
  </si>
  <si>
    <t>UM-H24A</t>
  </si>
  <si>
    <t>UM-H24B</t>
  </si>
  <si>
    <t>UM-N30A</t>
  </si>
  <si>
    <t>UM-N30B</t>
  </si>
  <si>
    <t>UM-H30A</t>
  </si>
  <si>
    <t>UM-H30B</t>
  </si>
  <si>
    <t>横断溝雨水桝工</t>
  </si>
  <si>
    <t>UMO-25</t>
  </si>
  <si>
    <t>UMO-30</t>
  </si>
  <si>
    <t>雨水桝(1種)工</t>
  </si>
  <si>
    <t>1RM-75</t>
  </si>
  <si>
    <t>1RM-90</t>
  </si>
  <si>
    <t>雨水桝(2種)工</t>
  </si>
  <si>
    <t>2RM-80</t>
  </si>
  <si>
    <t>2RM-100</t>
  </si>
  <si>
    <t>2RM-120</t>
  </si>
  <si>
    <t>雨水桝(3種)工</t>
  </si>
  <si>
    <t>3RM-90</t>
  </si>
  <si>
    <t>3RM-110</t>
  </si>
  <si>
    <t>3RM-130</t>
  </si>
  <si>
    <t>3RM-150</t>
  </si>
  <si>
    <t>汚水桝(1種)工</t>
  </si>
  <si>
    <t>1OM-75</t>
  </si>
  <si>
    <t>1OM-90</t>
  </si>
  <si>
    <t>汚水桝(2種)工</t>
  </si>
  <si>
    <t>2OM-100</t>
  </si>
  <si>
    <t>2OM-120</t>
  </si>
  <si>
    <t>汚水桝(3種)工</t>
  </si>
  <si>
    <t>3OM-130</t>
  </si>
  <si>
    <t>3OM-150</t>
  </si>
  <si>
    <t>組立てﾏﾝﾎｰﾙ(1種)工</t>
  </si>
  <si>
    <t>規　格</t>
    <rPh sb="0" eb="3">
      <t>キカク</t>
    </rPh>
    <phoneticPr fontId="1"/>
  </si>
  <si>
    <t>流出
管底高
（ｍ）</t>
    <rPh sb="0" eb="2">
      <t>リュウシュツ</t>
    </rPh>
    <rPh sb="3" eb="5">
      <t>カンテイ</t>
    </rPh>
    <rPh sb="5" eb="6">
      <t>タカ</t>
    </rPh>
    <phoneticPr fontId="1"/>
  </si>
  <si>
    <t>調整
リング
有効高
（ｍ）</t>
    <rPh sb="0" eb="2">
      <t>チョウセイ</t>
    </rPh>
    <rPh sb="7" eb="9">
      <t>ユウコウ</t>
    </rPh>
    <rPh sb="9" eb="10">
      <t>タカ</t>
    </rPh>
    <phoneticPr fontId="1"/>
  </si>
  <si>
    <t>埋戻</t>
    <phoneticPr fontId="1"/>
  </si>
  <si>
    <t>※土量計算式</t>
  </si>
  <si>
    <t>掘削深さ：</t>
  </si>
  <si>
    <t>機械床掘：</t>
  </si>
  <si>
    <t>人力床掘：</t>
  </si>
  <si>
    <t>埋 戻 し：</t>
  </si>
  <si>
    <t>残　　土：</t>
  </si>
  <si>
    <t>Z1（蓋から斜壁まで，および流出管底から砕石基礎まで）</t>
  </si>
  <si>
    <t>Z2（直壁上部から流出管底まで）</t>
  </si>
  <si>
    <t>行高を決めるための列</t>
    <rPh sb="0" eb="1">
      <t>ギョウ</t>
    </rPh>
    <rPh sb="1" eb="2">
      <t>タカ</t>
    </rPh>
    <rPh sb="3" eb="4">
      <t>キ</t>
    </rPh>
    <rPh sb="9" eb="10">
      <t>レツ</t>
    </rPh>
    <phoneticPr fontId="1"/>
  </si>
  <si>
    <t>規　格</t>
    <rPh sb="0" eb="3">
      <t>キカク</t>
    </rPh>
    <phoneticPr fontId="1"/>
  </si>
  <si>
    <t>流出
管底高
（ｍ）</t>
    <rPh sb="0" eb="2">
      <t>リュウシュツ</t>
    </rPh>
    <rPh sb="3" eb="5">
      <t>カンテイ</t>
    </rPh>
    <rPh sb="5" eb="6">
      <t>タカ</t>
    </rPh>
    <phoneticPr fontId="1"/>
  </si>
  <si>
    <t>調整
リング
有効高
（ｍ）</t>
    <rPh sb="0" eb="2">
      <t>チョウセイ</t>
    </rPh>
    <rPh sb="7" eb="9">
      <t>ユウコウ</t>
    </rPh>
    <rPh sb="9" eb="10">
      <t>タカ</t>
    </rPh>
    <phoneticPr fontId="1"/>
  </si>
  <si>
    <t>組立てﾏﾝﾎｰﾙ(2種)工</t>
  </si>
  <si>
    <t>埋戻</t>
  </si>
  <si>
    <t>汚水桝ﾄﾞﾛｯﾌﾟ管工</t>
  </si>
  <si>
    <t>直管部
FPO-A100</t>
  </si>
  <si>
    <t>直管部
FPO-A150</t>
  </si>
  <si>
    <t>直管部
FPO-A200</t>
  </si>
  <si>
    <t>曲管部
FPO-A100</t>
  </si>
  <si>
    <t>曲管部
FPO-A150</t>
  </si>
  <si>
    <t>曲管部
FPO-A200</t>
  </si>
  <si>
    <t>ﾏﾝﾎｰﾙﾄﾞﾛｯﾌﾟ管工</t>
  </si>
  <si>
    <t>直管部
FPM-A100</t>
  </si>
  <si>
    <t>直管部
FPM-A150</t>
  </si>
  <si>
    <t>直管部
FPM-A200</t>
  </si>
  <si>
    <t>曲管部
FPM-A100</t>
  </si>
  <si>
    <t>曲管部
FPM-A150</t>
  </si>
  <si>
    <t>曲管部
FPM-A200</t>
  </si>
  <si>
    <t>汚水桝副管工</t>
  </si>
  <si>
    <t>直管部
FPO-B200</t>
  </si>
  <si>
    <t>曲管部
FPO-B200</t>
  </si>
  <si>
    <t>ﾏﾝﾎｰﾙ副管工</t>
  </si>
  <si>
    <t>直管部
FPM-B200</t>
  </si>
  <si>
    <t>曲管部
FPM-B200</t>
  </si>
  <si>
    <t>VU-100</t>
  </si>
  <si>
    <t>VU-150</t>
  </si>
  <si>
    <t>VU-200</t>
  </si>
  <si>
    <t>VU-250</t>
  </si>
  <si>
    <t>VU-300</t>
  </si>
  <si>
    <t>照明灯(丸型)工</t>
  </si>
  <si>
    <t>照明灯(ｱｰﾑ型)工</t>
  </si>
  <si>
    <t>HH-45</t>
  </si>
  <si>
    <t>HH-60</t>
  </si>
  <si>
    <t>ｺﾝｸﾘｰﾄ縁石(地先)工</t>
  </si>
  <si>
    <t>TE-A1</t>
  </si>
  <si>
    <t>TE-A2</t>
  </si>
  <si>
    <t>TE-A3</t>
  </si>
  <si>
    <t>TE-B1</t>
  </si>
  <si>
    <t>TE-B2</t>
  </si>
  <si>
    <t>TE-B3</t>
  </si>
  <si>
    <t>ｺﾝｸﾘｰﾄ縁石(公園)工</t>
  </si>
  <si>
    <t>KE-B</t>
  </si>
  <si>
    <t>ｺﾝｸﾘｰﾄ縁石(歩車道)工</t>
  </si>
  <si>
    <t>HE-A1</t>
  </si>
  <si>
    <t>HE-A2</t>
  </si>
  <si>
    <t>HE-B1</t>
  </si>
  <si>
    <t>HE-B2</t>
  </si>
  <si>
    <t>行高を決めるための列</t>
    <rPh sb="0" eb="1">
      <t>ギョウ</t>
    </rPh>
    <rPh sb="1" eb="2">
      <t>タカ</t>
    </rPh>
    <rPh sb="3" eb="4">
      <t>キ</t>
    </rPh>
    <rPh sb="9" eb="10">
      <t>レツ</t>
    </rPh>
    <phoneticPr fontId="1"/>
  </si>
  <si>
    <t>低鉄棒(2段)工</t>
  </si>
  <si>
    <t>LTE-2</t>
  </si>
  <si>
    <t>低鉄棒(3段)工</t>
  </si>
  <si>
    <t>LTE-3</t>
  </si>
  <si>
    <t>TB-AF</t>
  </si>
  <si>
    <t>TB-AB</t>
  </si>
  <si>
    <t>TB-AH</t>
  </si>
  <si>
    <t>TB-BF</t>
  </si>
  <si>
    <t>TB-BB</t>
  </si>
  <si>
    <t>TB-BH</t>
  </si>
  <si>
    <t>野外卓工</t>
  </si>
  <si>
    <t>組</t>
  </si>
  <si>
    <t>水飲み工</t>
  </si>
  <si>
    <t>MN-B</t>
  </si>
  <si>
    <t>制札板工</t>
  </si>
  <si>
    <t>SE</t>
  </si>
  <si>
    <t>ベンチ工</t>
  </si>
  <si>
    <t>YT</t>
    <phoneticPr fontId="1"/>
  </si>
  <si>
    <t>車止め工</t>
  </si>
  <si>
    <t>KU-AS</t>
  </si>
  <si>
    <t>KU-AK</t>
  </si>
  <si>
    <t>KU-BS</t>
  </si>
  <si>
    <t>KU-BK</t>
  </si>
  <si>
    <t>門柱工</t>
  </si>
  <si>
    <t>MO-B</t>
  </si>
  <si>
    <t>KU-CS</t>
    <phoneticPr fontId="1"/>
  </si>
  <si>
    <t>ハンドホール工</t>
    <phoneticPr fontId="1"/>
  </si>
  <si>
    <t>硬質塩化ビニル管工</t>
  </si>
  <si>
    <t>ﾒｰﾀｰきょう(20･25mm)工</t>
    <phoneticPr fontId="1"/>
  </si>
  <si>
    <t>ﾊﾟｲﾌﾟ柵(1段)工</t>
  </si>
  <si>
    <t>PF-1S</t>
  </si>
  <si>
    <t>PF-1W</t>
  </si>
  <si>
    <t>ﾊﾟｲﾌﾟ柵(2段)工</t>
  </si>
  <si>
    <t>PF-2S</t>
  </si>
  <si>
    <t>PF-2W</t>
  </si>
  <si>
    <t>縦格子柵工</t>
  </si>
  <si>
    <t>TF-90S</t>
  </si>
  <si>
    <t>TF-120S</t>
  </si>
  <si>
    <t>TF-90W</t>
  </si>
  <si>
    <t>TF-120W</t>
  </si>
  <si>
    <t>TF-120SS</t>
  </si>
  <si>
    <t>TFT-1S</t>
  </si>
  <si>
    <t>TFT-1W</t>
  </si>
  <si>
    <t>TFT-1SS</t>
  </si>
  <si>
    <t>TFT-2S</t>
  </si>
  <si>
    <t>TFT-2W</t>
  </si>
  <si>
    <t>TFT-2SS</t>
  </si>
  <si>
    <t>行高を決めるための列</t>
    <rPh sb="0" eb="1">
      <t>ギョウ</t>
    </rPh>
    <rPh sb="1" eb="2">
      <t>タカ</t>
    </rPh>
    <rPh sb="3" eb="4">
      <t>キ</t>
    </rPh>
    <rPh sb="9" eb="10">
      <t>レツ</t>
    </rPh>
    <phoneticPr fontId="1"/>
  </si>
  <si>
    <t>手すり(1段)工</t>
  </si>
  <si>
    <t>TR-1S</t>
  </si>
  <si>
    <t>TR-1W</t>
  </si>
  <si>
    <t>手すり(2段)工</t>
  </si>
  <si>
    <t>TR-2S</t>
  </si>
  <si>
    <t>TR-2W</t>
  </si>
  <si>
    <t>CF</t>
  </si>
  <si>
    <t>メッシュフェンス工</t>
    <rPh sb="8" eb="9">
      <t>コウ</t>
    </rPh>
    <phoneticPr fontId="1"/>
  </si>
  <si>
    <t>ME-120S</t>
    <phoneticPr fontId="1"/>
  </si>
  <si>
    <t>ME-150S</t>
    <phoneticPr fontId="1"/>
  </si>
  <si>
    <t>ME-180S</t>
    <phoneticPr fontId="1"/>
  </si>
  <si>
    <t>ME-200S</t>
    <phoneticPr fontId="1"/>
  </si>
  <si>
    <t>ME-150W</t>
  </si>
  <si>
    <t>ME-180W</t>
  </si>
  <si>
    <t>ME-120W</t>
  </si>
  <si>
    <t>コンクリート柵工</t>
    <phoneticPr fontId="1"/>
  </si>
  <si>
    <t>C=15以上
～20未満</t>
    <phoneticPr fontId="1"/>
  </si>
  <si>
    <t>C=20以上
～30未満</t>
    <phoneticPr fontId="1"/>
  </si>
  <si>
    <t>C=40以上
～60未満</t>
    <phoneticPr fontId="1"/>
  </si>
  <si>
    <t>C=30以上
～40未満</t>
    <phoneticPr fontId="1"/>
  </si>
  <si>
    <t>C=60以上
～90未満</t>
    <phoneticPr fontId="1"/>
  </si>
  <si>
    <t>C=15cm
未満</t>
    <phoneticPr fontId="1"/>
  </si>
  <si>
    <t xml:space="preserve">
</t>
    <phoneticPr fontId="1"/>
  </si>
  <si>
    <t>公園植栽</t>
  </si>
  <si>
    <t>道路植栽</t>
  </si>
  <si>
    <t>給水設備</t>
  </si>
  <si>
    <t>排水設備 (組立てマンホール（１種）)</t>
  </si>
  <si>
    <t>排水設備 (組立てマンホール（２種）)</t>
  </si>
  <si>
    <t>排水設備 (ドロップ管・副管)</t>
  </si>
  <si>
    <t>排水設備 (硬質塩化ビニル管)</t>
  </si>
  <si>
    <t>園路広場</t>
  </si>
  <si>
    <t>遊戯施設</t>
  </si>
  <si>
    <t>サービス施設</t>
  </si>
  <si>
    <t>管理施設 (車止め・門柱)</t>
  </si>
  <si>
    <t>管理施設 (パイプ柵・縦格子柵)</t>
  </si>
  <si>
    <t>管理施設 (手すり・ﾒｯｼｭﾌｪﾝｽ・ｺﾝｸﾘｰﾄ柵)</t>
  </si>
  <si>
    <t>集計表</t>
  </si>
  <si>
    <t>区　　分</t>
    <rPh sb="0" eb="4">
      <t>クブン</t>
    </rPh>
    <phoneticPr fontId="1"/>
  </si>
  <si>
    <t>機械床掘</t>
    <phoneticPr fontId="1"/>
  </si>
  <si>
    <t>機械埋戻</t>
    <rPh sb="2" eb="4">
      <t>ウメモド</t>
    </rPh>
    <phoneticPr fontId="1"/>
  </si>
  <si>
    <t>集計結果</t>
    <rPh sb="0" eb="2">
      <t>シュウケイ</t>
    </rPh>
    <rPh sb="2" eb="4">
      <t>ケッカ</t>
    </rPh>
    <phoneticPr fontId="1"/>
  </si>
  <si>
    <t xml:space="preserve">
</t>
    <phoneticPr fontId="1"/>
  </si>
  <si>
    <t>電気設備</t>
    <phoneticPr fontId="1"/>
  </si>
  <si>
    <t>残土
（鉢容量）</t>
    <rPh sb="4" eb="5">
      <t>ハチ</t>
    </rPh>
    <rPh sb="5" eb="7">
      <t>ヨウリョウ</t>
    </rPh>
    <phoneticPr fontId="1"/>
  </si>
  <si>
    <t>ジャングルジム工</t>
  </si>
  <si>
    <t>JA</t>
  </si>
  <si>
    <t>縦格子柵(手すり付)工（参考）</t>
    <rPh sb="12" eb="14">
      <t>サンコウズ</t>
    </rPh>
    <phoneticPr fontId="1"/>
  </si>
  <si>
    <t>　本表使用時の注意事項</t>
    <phoneticPr fontId="1"/>
  </si>
  <si>
    <t>　本表の使用方法</t>
    <rPh sb="1" eb="3">
      <t>ホンピョウ</t>
    </rPh>
    <phoneticPr fontId="1"/>
  </si>
  <si>
    <t>　『組立マンホール』の土工量について</t>
    <phoneticPr fontId="1"/>
  </si>
  <si>
    <t>横 浜 市 環 境 創 造 局</t>
    <rPh sb="6" eb="7">
      <t>ワ</t>
    </rPh>
    <rPh sb="8" eb="9">
      <t>サカイ</t>
    </rPh>
    <rPh sb="10" eb="11">
      <t>キズ</t>
    </rPh>
    <rPh sb="12" eb="13">
      <t>ヅクリ</t>
    </rPh>
    <rPh sb="14" eb="15">
      <t>キョク</t>
    </rPh>
    <phoneticPr fontId="1"/>
  </si>
  <si>
    <t>標 準 土 工 量 集 計 表</t>
    <phoneticPr fontId="1"/>
  </si>
  <si>
    <t>Ｈ=30cm
未満</t>
    <phoneticPr fontId="1"/>
  </si>
  <si>
    <t>Ｈ=30以上
～50未満</t>
    <phoneticPr fontId="1"/>
  </si>
  <si>
    <t>Ｈ=50以上
～80未満</t>
    <phoneticPr fontId="1"/>
  </si>
  <si>
    <t>Ｈ=80以上
～100未満</t>
    <phoneticPr fontId="1"/>
  </si>
  <si>
    <t>Ｈ=100以上
～150未満</t>
    <phoneticPr fontId="1"/>
  </si>
  <si>
    <t>Ｈ=150以上
～200未満</t>
    <phoneticPr fontId="1"/>
  </si>
  <si>
    <t>Ｈ=200以上
～250未満</t>
    <phoneticPr fontId="1"/>
  </si>
  <si>
    <t>Ｈ=250以上
～300未満</t>
    <phoneticPr fontId="1"/>
  </si>
  <si>
    <t>Ｈ=45cm
未満</t>
    <phoneticPr fontId="1"/>
  </si>
  <si>
    <t>Ｈ=45以上
～60未満</t>
    <phoneticPr fontId="1"/>
  </si>
  <si>
    <t>Ｈ=60以上
～75未満</t>
    <phoneticPr fontId="1"/>
  </si>
  <si>
    <t>Ｈ=75以上
～90未満</t>
    <phoneticPr fontId="1"/>
  </si>
  <si>
    <t>Ｈ=90以上
～120未満</t>
    <phoneticPr fontId="1"/>
  </si>
  <si>
    <t>Ｈ=120以上
～150未満</t>
    <phoneticPr fontId="1"/>
  </si>
  <si>
    <t>時計(小型片面)工</t>
    <rPh sb="0" eb="2">
      <t>トケイ</t>
    </rPh>
    <rPh sb="3" eb="5">
      <t>コガタ</t>
    </rPh>
    <rPh sb="5" eb="7">
      <t>カタメン</t>
    </rPh>
    <phoneticPr fontId="1"/>
  </si>
  <si>
    <t>TJ-S500H</t>
    <phoneticPr fontId="1"/>
  </si>
  <si>
    <t>TJ-S500S</t>
    <phoneticPr fontId="1"/>
  </si>
  <si>
    <t>時計(大型片面)工</t>
    <rPh sb="0" eb="2">
      <t>トケイ</t>
    </rPh>
    <rPh sb="3" eb="5">
      <t>オオガタ</t>
    </rPh>
    <rPh sb="5" eb="7">
      <t>カタメン</t>
    </rPh>
    <phoneticPr fontId="1"/>
  </si>
  <si>
    <t>TJ-S700H</t>
    <phoneticPr fontId="1"/>
  </si>
  <si>
    <t>TJ-S700S</t>
    <phoneticPr fontId="1"/>
  </si>
  <si>
    <t>時計(大型両面)工</t>
    <rPh sb="0" eb="2">
      <t>トケイ</t>
    </rPh>
    <rPh sb="3" eb="5">
      <t>オオガタ</t>
    </rPh>
    <rPh sb="5" eb="7">
      <t>リョウメン</t>
    </rPh>
    <phoneticPr fontId="1"/>
  </si>
  <si>
    <t>TJ-W700H</t>
    <phoneticPr fontId="1"/>
  </si>
  <si>
    <t>TJ-W700S</t>
    <phoneticPr fontId="1"/>
  </si>
  <si>
    <t>ブランコ(児童用２連)工</t>
    <rPh sb="5" eb="7">
      <t>ジドウ</t>
    </rPh>
    <rPh sb="7" eb="8">
      <t>ヨウ</t>
    </rPh>
    <rPh sb="9" eb="10">
      <t>レン</t>
    </rPh>
    <phoneticPr fontId="1"/>
  </si>
  <si>
    <t>ブランコ(児童用４連)工</t>
    <rPh sb="5" eb="7">
      <t>ジドウ</t>
    </rPh>
    <rPh sb="7" eb="8">
      <t>ヨウ</t>
    </rPh>
    <rPh sb="9" eb="10">
      <t>レン</t>
    </rPh>
    <phoneticPr fontId="1"/>
  </si>
  <si>
    <t>BU-L4</t>
    <phoneticPr fontId="1"/>
  </si>
  <si>
    <t>BU-L2</t>
    <phoneticPr fontId="1"/>
  </si>
  <si>
    <t>SU-S</t>
    <phoneticPr fontId="1"/>
  </si>
  <si>
    <t>SU-L</t>
    <phoneticPr fontId="1"/>
  </si>
  <si>
    <t>排水設備 (グレーチング蓋雨水桝)</t>
    <phoneticPr fontId="1"/>
  </si>
  <si>
    <t>作業土工全体の集計にあたっては、機械床掘では機械(ﾊﾞｯｸﾎｳ)の規格、また機械埋戻では投入機械の規格と締固め方法考慮し、それぞれを区分して集計してください。</t>
    <phoneticPr fontId="1"/>
  </si>
  <si>
    <t>植栽用埋戻土材料集計表は、植栽用埋戻土として改良土または客土を用いる場合に必要な材料を「公園緑地設計指針」に示す標準配合に基づき算出したものです。</t>
    <rPh sb="2" eb="3">
      <t>ヨウ</t>
    </rPh>
    <rPh sb="13" eb="15">
      <t>ショクサイ</t>
    </rPh>
    <rPh sb="15" eb="16">
      <t>ヨウ</t>
    </rPh>
    <rPh sb="16" eb="18">
      <t>ウメモド</t>
    </rPh>
    <rPh sb="18" eb="19">
      <t>ツチ</t>
    </rPh>
    <rPh sb="22" eb="25">
      <t>カイリョウド</t>
    </rPh>
    <rPh sb="28" eb="30">
      <t>キャクド</t>
    </rPh>
    <rPh sb="31" eb="32">
      <t>モチ</t>
    </rPh>
    <rPh sb="34" eb="36">
      <t>バアイ</t>
    </rPh>
    <rPh sb="37" eb="39">
      <t>ヒツヨウ</t>
    </rPh>
    <rPh sb="40" eb="42">
      <t>ザイリョウ</t>
    </rPh>
    <rPh sb="44" eb="48">
      <t>コウエンリョクチ</t>
    </rPh>
    <rPh sb="48" eb="50">
      <t>セッケイ</t>
    </rPh>
    <rPh sb="50" eb="52">
      <t>シシン</t>
    </rPh>
    <rPh sb="54" eb="55">
      <t>シメ</t>
    </rPh>
    <rPh sb="56" eb="58">
      <t>ヒョウジュン</t>
    </rPh>
    <rPh sb="58" eb="60">
      <t>ハイゴウ</t>
    </rPh>
    <rPh sb="61" eb="62">
      <t>モト</t>
    </rPh>
    <rPh sb="64" eb="66">
      <t>サンシュツ</t>
    </rPh>
    <phoneticPr fontId="1"/>
  </si>
  <si>
    <t>植栽用埋戻土として、発生土・改良土・客土のどれを用いるかについては「公園緑地設計指針」を参考にしてください。</t>
    <rPh sb="2" eb="3">
      <t>ヨウ</t>
    </rPh>
    <rPh sb="10" eb="13">
      <t>ハッセイド</t>
    </rPh>
    <rPh sb="14" eb="17">
      <t>カイリョウド</t>
    </rPh>
    <rPh sb="18" eb="20">
      <t>キャクド</t>
    </rPh>
    <rPh sb="24" eb="25">
      <t>モチ</t>
    </rPh>
    <rPh sb="34" eb="38">
      <t>コウエンリョクチ</t>
    </rPh>
    <rPh sb="38" eb="40">
      <t>セッケイ</t>
    </rPh>
    <rPh sb="40" eb="42">
      <t>シシン</t>
    </rPh>
    <rPh sb="44" eb="46">
      <t>サンコウ</t>
    </rPh>
    <phoneticPr fontId="1"/>
  </si>
  <si>
    <t>埋戻工の積算区分は、現場条件を考慮して決定してください。</t>
    <rPh sb="0" eb="2">
      <t>ウメモド</t>
    </rPh>
    <rPh sb="2" eb="3">
      <t>コウ</t>
    </rPh>
    <rPh sb="4" eb="6">
      <t>セキサン</t>
    </rPh>
    <rPh sb="6" eb="8">
      <t>クブン</t>
    </rPh>
    <rPh sb="10" eb="12">
      <t>ゲンバ</t>
    </rPh>
    <rPh sb="12" eb="14">
      <t>ジョウケン</t>
    </rPh>
    <rPh sb="15" eb="17">
      <t>コウリョ</t>
    </rPh>
    <rPh sb="19" eb="21">
      <t>ケッテイ</t>
    </rPh>
    <phoneticPr fontId="1"/>
  </si>
  <si>
    <t>作業土工全体の集計にあたっては、機械床掘では機械(ﾊﾞｯｸﾎｳ)の規格、また機械埋戻では投入機械の規格と締固め方法を考慮し、それぞれを区分して集計してください。</t>
    <phoneticPr fontId="1"/>
  </si>
  <si>
    <t>注意事項：</t>
    <rPh sb="0" eb="2">
      <t>チュウイ</t>
    </rPh>
    <rPh sb="2" eb="4">
      <t>ジコウ</t>
    </rPh>
    <phoneticPr fontId="1"/>
  </si>
  <si>
    <t>作業土工全体の集計にあたっては、機械床掘では機械(ﾊﾞｯｸﾎｳ)の規格、また機械埋戻では投入機械の規格と締固め方法考慮し、それぞれを区分して集計してください。</t>
    <phoneticPr fontId="1"/>
  </si>
  <si>
    <t>行高を決めるための列</t>
    <rPh sb="0" eb="1">
      <t>ギョウ</t>
    </rPh>
    <rPh sb="1" eb="2">
      <t>タカ</t>
    </rPh>
    <rPh sb="3" eb="4">
      <t>キ</t>
    </rPh>
    <rPh sb="9" eb="10">
      <t>レツ</t>
    </rPh>
    <phoneticPr fontId="1"/>
  </si>
  <si>
    <t>合　　計</t>
    <rPh sb="0" eb="4">
      <t>ゴウケイ</t>
    </rPh>
    <phoneticPr fontId="1"/>
  </si>
  <si>
    <t>U型雨水浸透側溝工</t>
    <rPh sb="2" eb="4">
      <t>ウスイ</t>
    </rPh>
    <rPh sb="4" eb="6">
      <t>シントウ</t>
    </rPh>
    <phoneticPr fontId="1"/>
  </si>
  <si>
    <t>UPS-24</t>
    <phoneticPr fontId="1"/>
  </si>
  <si>
    <t>UPS-30</t>
    <phoneticPr fontId="1"/>
  </si>
  <si>
    <t>L型雨水浸透桝工</t>
    <rPh sb="4" eb="6">
      <t>シントウ</t>
    </rPh>
    <phoneticPr fontId="1"/>
  </si>
  <si>
    <t>LPM-N65</t>
    <phoneticPr fontId="1"/>
  </si>
  <si>
    <t>LPM-N85</t>
    <phoneticPr fontId="1"/>
  </si>
  <si>
    <t>LPM-H65</t>
    <phoneticPr fontId="1"/>
  </si>
  <si>
    <t>LPM-H85</t>
    <phoneticPr fontId="1"/>
  </si>
  <si>
    <t>必要に応じて埋戻土に混合</t>
    <rPh sb="0" eb="2">
      <t>ヒツヨウ</t>
    </rPh>
    <rPh sb="3" eb="4">
      <t>オウ</t>
    </rPh>
    <rPh sb="6" eb="9">
      <t>ウメモドシド</t>
    </rPh>
    <rPh sb="10" eb="12">
      <t>コンゴウ</t>
    </rPh>
    <phoneticPr fontId="1"/>
  </si>
  <si>
    <t>発生土又は赤土を土質に応じて選択</t>
    <rPh sb="0" eb="3">
      <t>ハッセイド</t>
    </rPh>
    <rPh sb="3" eb="4">
      <t>マタ</t>
    </rPh>
    <rPh sb="5" eb="7">
      <t>アカツチ</t>
    </rPh>
    <rPh sb="8" eb="10">
      <t>ドシツ</t>
    </rPh>
    <rPh sb="11" eb="12">
      <t>オウ</t>
    </rPh>
    <rPh sb="14" eb="16">
      <t>センタク</t>
    </rPh>
    <phoneticPr fontId="1"/>
  </si>
  <si>
    <t>ｸﾞﾚｰﾁﾝｸﾞ蓋雨水浸透桝工</t>
  </si>
  <si>
    <t>ｸﾞﾚｰﾁﾝｸﾞ蓋雨水浸透桝工</t>
    <rPh sb="11" eb="13">
      <t>シントウ</t>
    </rPh>
    <phoneticPr fontId="1"/>
  </si>
  <si>
    <t>1GPM-N60</t>
  </si>
  <si>
    <t>U型雨水桝工（桝部）</t>
    <rPh sb="7" eb="8">
      <t>マス</t>
    </rPh>
    <rPh sb="8" eb="9">
      <t>ブ</t>
    </rPh>
    <phoneticPr fontId="1"/>
  </si>
  <si>
    <t>1GPM-N75</t>
    <phoneticPr fontId="1"/>
  </si>
  <si>
    <t>1GPM-N90</t>
    <phoneticPr fontId="1"/>
  </si>
  <si>
    <t>1GPM-H60</t>
    <phoneticPr fontId="1"/>
  </si>
  <si>
    <t>1GPM-H75</t>
    <phoneticPr fontId="1"/>
  </si>
  <si>
    <t>1GPM-H90</t>
    <phoneticPr fontId="1"/>
  </si>
  <si>
    <t>※この計算式は現場発生土の土壌改良を想定しています。
客土（赤土・黒土）の場合は　残土量＝残土＋埋戻土量　となるので
注意してください。　</t>
    <rPh sb="3" eb="6">
      <t>ケイサンシキ</t>
    </rPh>
    <rPh sb="7" eb="9">
      <t>ゲンバ</t>
    </rPh>
    <rPh sb="9" eb="12">
      <t>ハッセイド</t>
    </rPh>
    <rPh sb="13" eb="17">
      <t>ドジョウカイリョウ</t>
    </rPh>
    <rPh sb="18" eb="20">
      <t>ソウテイ</t>
    </rPh>
    <rPh sb="27" eb="29">
      <t>キャクド</t>
    </rPh>
    <rPh sb="30" eb="32">
      <t>アカツチ</t>
    </rPh>
    <rPh sb="33" eb="35">
      <t>クロツチ</t>
    </rPh>
    <rPh sb="37" eb="39">
      <t>バアイ</t>
    </rPh>
    <rPh sb="41" eb="42">
      <t>ザン</t>
    </rPh>
    <rPh sb="42" eb="44">
      <t>ドリョウ</t>
    </rPh>
    <rPh sb="45" eb="47">
      <t>ザンド</t>
    </rPh>
    <rPh sb="48" eb="50">
      <t>ウメモドシ</t>
    </rPh>
    <rPh sb="50" eb="52">
      <t>ドリョウ</t>
    </rPh>
    <rPh sb="59" eb="61">
      <t>チュウイ</t>
    </rPh>
    <phoneticPr fontId="1"/>
  </si>
  <si>
    <t>m3</t>
    <phoneticPr fontId="1"/>
  </si>
  <si>
    <t>kg</t>
    <phoneticPr fontId="1"/>
  </si>
  <si>
    <t>U型雨水浸透桝工（桝部）</t>
    <rPh sb="4" eb="6">
      <t>シントウ</t>
    </rPh>
    <rPh sb="9" eb="10">
      <t>マス</t>
    </rPh>
    <rPh sb="10" eb="11">
      <t>ブ</t>
    </rPh>
    <phoneticPr fontId="1"/>
  </si>
  <si>
    <t>雨水浸透桝(1種)工</t>
    <rPh sb="2" eb="4">
      <t>シントウ</t>
    </rPh>
    <phoneticPr fontId="1"/>
  </si>
  <si>
    <t>1PM-75</t>
    <phoneticPr fontId="1"/>
  </si>
  <si>
    <t>1PM-90</t>
    <phoneticPr fontId="1"/>
  </si>
  <si>
    <t>現場調整高：</t>
    <rPh sb="0" eb="2">
      <t>ゲンバ</t>
    </rPh>
    <rPh sb="4" eb="5">
      <t>ダカ</t>
    </rPh>
    <phoneticPr fontId="1"/>
  </si>
  <si>
    <t>調整ﾘﾝｸﾞ有効高：</t>
    <rPh sb="6" eb="7">
      <t>コウ</t>
    </rPh>
    <phoneticPr fontId="1"/>
  </si>
  <si>
    <t>人力床掘：</t>
    <phoneticPr fontId="1"/>
  </si>
  <si>
    <t>調整高：</t>
    <phoneticPr fontId="1"/>
  </si>
  <si>
    <t>調整リング有効高＋現場調整高</t>
    <rPh sb="5" eb="7">
      <t>ユウコウ</t>
    </rPh>
    <rPh sb="9" eb="11">
      <t>ゲンバ</t>
    </rPh>
    <rPh sb="11" eb="13">
      <t>チョウセイ</t>
    </rPh>
    <rPh sb="13" eb="14">
      <t>タカ</t>
    </rPh>
    <phoneticPr fontId="1"/>
  </si>
  <si>
    <t>調整高
（ｍ）</t>
    <rPh sb="0" eb="2">
      <t>チョウセイ</t>
    </rPh>
    <rPh sb="2" eb="3">
      <t>タカ</t>
    </rPh>
    <phoneticPr fontId="1"/>
  </si>
  <si>
    <t>調整リング最小有効高さ未満の、現場での調整高（0.05未満・自動計算するので入力不要）</t>
    <rPh sb="5" eb="7">
      <t>サイショウ</t>
    </rPh>
    <rPh sb="7" eb="9">
      <t>ユウコウ</t>
    </rPh>
    <rPh sb="11" eb="13">
      <t>ミマン</t>
    </rPh>
    <rPh sb="15" eb="17">
      <t>ゲンバ</t>
    </rPh>
    <rPh sb="19" eb="21">
      <t>チョウセイ</t>
    </rPh>
    <rPh sb="21" eb="22">
      <t>タカ</t>
    </rPh>
    <rPh sb="27" eb="29">
      <t>ミマン</t>
    </rPh>
    <rPh sb="30" eb="32">
      <t>ジドウ</t>
    </rPh>
    <rPh sb="32" eb="34">
      <t>ケイサン</t>
    </rPh>
    <rPh sb="38" eb="40">
      <t>ニュウリョク</t>
    </rPh>
    <rPh sb="40" eb="42">
      <t>フヨウ</t>
    </rPh>
    <phoneticPr fontId="1"/>
  </si>
  <si>
    <t>必要に応じて堆肥等を選択</t>
    <rPh sb="0" eb="2">
      <t>ヒツヨウ</t>
    </rPh>
    <rPh sb="3" eb="4">
      <t>オウ</t>
    </rPh>
    <rPh sb="6" eb="8">
      <t>タイヒ</t>
    </rPh>
    <rPh sb="8" eb="9">
      <t>トウ</t>
    </rPh>
    <rPh sb="10" eb="12">
      <t>センタク</t>
    </rPh>
    <phoneticPr fontId="1"/>
  </si>
  <si>
    <t>堆肥等(※)</t>
    <rPh sb="2" eb="3">
      <t>トウ</t>
    </rPh>
    <phoneticPr fontId="1"/>
  </si>
  <si>
    <t>調整リングを使用する場合の合計有効高さ（0.05／0.10／0.15／0.20・「公園緑地整備工事積算基準」１２ 組立マンホール部材組合せ表 調整リング 有効高を参照）</t>
    <rPh sb="10" eb="12">
      <t>バアイ</t>
    </rPh>
    <rPh sb="13" eb="15">
      <t>ゴウケイ</t>
    </rPh>
    <rPh sb="81" eb="83">
      <t>サンショウ</t>
    </rPh>
    <phoneticPr fontId="1"/>
  </si>
  <si>
    <t>設計図等から数値を入力（m単位）</t>
    <rPh sb="0" eb="3">
      <t>セッケイズ</t>
    </rPh>
    <rPh sb="3" eb="4">
      <t>トウ</t>
    </rPh>
    <rPh sb="6" eb="8">
      <t>スウチ</t>
    </rPh>
    <rPh sb="9" eb="11">
      <t>ニュウリョク</t>
    </rPh>
    <rPh sb="13" eb="15">
      <t>タンイ</t>
    </rPh>
    <phoneticPr fontId="1"/>
  </si>
  <si>
    <t>ﾏﾝﾎｰﾙ天端(G.L)高-流出管底高（m単位）</t>
    <rPh sb="5" eb="6">
      <t>テン</t>
    </rPh>
    <rPh sb="6" eb="7">
      <t>タン</t>
    </rPh>
    <rPh sb="21" eb="23">
      <t>タンイ</t>
    </rPh>
    <phoneticPr fontId="1"/>
  </si>
  <si>
    <t>ﾏﾝﾎｰﾙ深さ
（ｍ）</t>
    <rPh sb="5" eb="6">
      <t>シン</t>
    </rPh>
    <phoneticPr fontId="1"/>
  </si>
  <si>
    <t>ﾏﾝﾎｰﾙ深さ：</t>
    <phoneticPr fontId="1"/>
  </si>
  <si>
    <t>ﾏﾝﾎｰﾙ深さ+0.17+0.13（ﾏﾝﾎｰﾙ天端[G.L]から砕石基礎上部までの高さ）</t>
    <rPh sb="23" eb="25">
      <t>テンタン</t>
    </rPh>
    <phoneticPr fontId="1"/>
  </si>
  <si>
    <t>ﾏﾝﾎｰﾙ深さ+0.22+0.15（ﾏﾝﾎｰﾙ天端[G.L]から砕石基礎上部までの高さ）</t>
    <rPh sb="23" eb="25">
      <t>テンタン</t>
    </rPh>
    <phoneticPr fontId="1"/>
  </si>
  <si>
    <t>※規格ごとに，地盤高・流出管底高・調整リング有効高を入力すると，ﾏﾝﾎｰﾙ深さ・単位土量が算出されます。</t>
    <phoneticPr fontId="1"/>
  </si>
  <si>
    <t>　なお，ﾏﾝﾎｰﾙ深さを直接入力する場合は，ﾏﾝﾎｰﾙ天端(G.L)高・流出管底高の入力は不要です。</t>
    <rPh sb="27" eb="29">
      <t>テンタン</t>
    </rPh>
    <phoneticPr fontId="1"/>
  </si>
  <si>
    <t>ﾏﾝﾎｰﾙ天端高と地盤(Ｇ.Ｌ)高が相違する場合は、この表は使用できません。</t>
    <rPh sb="18" eb="20">
      <t>ソウイ</t>
    </rPh>
    <phoneticPr fontId="1"/>
  </si>
  <si>
    <t>U1=T1+T2-Z1-Z2=0.377+T1-Z1-Z2</t>
    <phoneticPr fontId="1"/>
  </si>
  <si>
    <r>
      <t xml:space="preserve">     ﾏﾝﾎｰﾙ天端(G.L)高／流出管底高</t>
    </r>
    <r>
      <rPr>
        <sz val="9"/>
        <rFont val="HG丸ｺﾞｼｯｸM-PRO"/>
        <family val="3"/>
        <charset val="128"/>
      </rPr>
      <t>：</t>
    </r>
    <rPh sb="10" eb="12">
      <t>テンタン</t>
    </rPh>
    <phoneticPr fontId="1"/>
  </si>
  <si>
    <r>
      <t>　　(1.05/2)</t>
    </r>
    <r>
      <rPr>
        <vertAlign val="superscript"/>
        <sz val="9"/>
        <rFont val="HG丸ｺﾞｼｯｸM-PRO"/>
        <family val="3"/>
        <charset val="128"/>
      </rPr>
      <t>2</t>
    </r>
    <r>
      <rPr>
        <sz val="9"/>
        <rFont val="HG丸ｺﾞｼｯｸM-PRO"/>
        <family val="3"/>
        <charset val="128"/>
      </rPr>
      <t>*3.14*0.17[流出管底より下部の直壁]+(1.10/2)</t>
    </r>
    <r>
      <rPr>
        <vertAlign val="superscript"/>
        <sz val="9"/>
        <rFont val="HG丸ｺﾞｼｯｸM-PRO"/>
        <family val="3"/>
        <charset val="128"/>
      </rPr>
      <t>2</t>
    </r>
    <r>
      <rPr>
        <sz val="9"/>
        <rFont val="HG丸ｺﾞｼｯｸM-PRO"/>
        <family val="3"/>
        <charset val="128"/>
      </rPr>
      <t>*3.14*0.13[底版]+(1.20/2)</t>
    </r>
    <r>
      <rPr>
        <vertAlign val="superscript"/>
        <sz val="9"/>
        <rFont val="HG丸ｺﾞｼｯｸM-PRO"/>
        <family val="3"/>
        <charset val="128"/>
      </rPr>
      <t>２</t>
    </r>
    <r>
      <rPr>
        <sz val="9"/>
        <rFont val="HG丸ｺﾞｼｯｸM-PRO"/>
        <family val="3"/>
        <charset val="128"/>
      </rPr>
      <t>*3.14*0.20[基礎]</t>
    </r>
    <phoneticPr fontId="1"/>
  </si>
  <si>
    <r>
      <t xml:space="preserve">    (1.40/2)</t>
    </r>
    <r>
      <rPr>
        <vertAlign val="superscript"/>
        <sz val="9"/>
        <rFont val="HG丸ｺﾞｼｯｸM-PRO"/>
        <family val="3"/>
        <charset val="128"/>
      </rPr>
      <t>2</t>
    </r>
    <r>
      <rPr>
        <sz val="9"/>
        <rFont val="HG丸ｺﾞｼｯｸM-PRO"/>
        <family val="3"/>
        <charset val="128"/>
      </rPr>
      <t>*3.14*0.22[流出管底より下部の直壁]+(1.45/2)</t>
    </r>
    <r>
      <rPr>
        <vertAlign val="superscript"/>
        <sz val="9"/>
        <rFont val="HG丸ｺﾞｼｯｸM-PRO"/>
        <family val="3"/>
        <charset val="128"/>
      </rPr>
      <t>2</t>
    </r>
    <r>
      <rPr>
        <sz val="9"/>
        <rFont val="HG丸ｺﾞｼｯｸM-PRO"/>
        <family val="3"/>
        <charset val="128"/>
      </rPr>
      <t>*3.14*0.15[底版] +(1.55/2)</t>
    </r>
    <r>
      <rPr>
        <vertAlign val="superscript"/>
        <sz val="9"/>
        <rFont val="HG丸ｺﾞｼｯｸM-PRO"/>
        <family val="3"/>
        <charset val="128"/>
      </rPr>
      <t>2</t>
    </r>
    <r>
      <rPr>
        <sz val="9"/>
        <rFont val="HG丸ｺﾞｼｯｸM-PRO"/>
        <family val="3"/>
        <charset val="128"/>
      </rPr>
      <t>*3.14*0.20[基礎]</t>
    </r>
    <phoneticPr fontId="1"/>
  </si>
  <si>
    <t xml:space="preserve">  = 1.340+0.527*調整高</t>
    <phoneticPr fontId="1"/>
  </si>
  <si>
    <r>
      <t>ﾏﾝﾎｰﾙ天端高</t>
    </r>
    <r>
      <rPr>
        <sz val="8"/>
        <rFont val="HG丸ｺﾞｼｯｸM-PRO"/>
        <family val="3"/>
        <charset val="128"/>
      </rPr>
      <t xml:space="preserve">
[G.L.高]
（ｍ）</t>
    </r>
    <rPh sb="5" eb="6">
      <t>テン</t>
    </rPh>
    <rPh sb="6" eb="7">
      <t>タン</t>
    </rPh>
    <rPh sb="7" eb="8">
      <t>タカ</t>
    </rPh>
    <rPh sb="14" eb="15">
      <t>タカ</t>
    </rPh>
    <phoneticPr fontId="1"/>
  </si>
  <si>
    <t>排水設備 (側溝・雨水浸透側溝・横断溝)</t>
    <rPh sb="9" eb="11">
      <t>ウスイ</t>
    </rPh>
    <rPh sb="11" eb="13">
      <t>シントウ</t>
    </rPh>
    <rPh sb="13" eb="15">
      <t>ソッコウ</t>
    </rPh>
    <phoneticPr fontId="1"/>
  </si>
  <si>
    <t>排水設備 (Ｌ型雨水桝・L型雨水浸透桝)</t>
    <phoneticPr fontId="1"/>
  </si>
  <si>
    <t>排水設備 (グレーチング蓋雨水浸透桝)</t>
    <phoneticPr fontId="1"/>
  </si>
  <si>
    <t>排水設備 (汚水桝(１～３種))</t>
    <phoneticPr fontId="1"/>
  </si>
  <si>
    <t>――</t>
  </si>
  <si>
    <t>――</t>
    <phoneticPr fontId="1"/>
  </si>
  <si>
    <t>KE-BR</t>
    <phoneticPr fontId="1"/>
  </si>
  <si>
    <t>KE-BKR</t>
    <phoneticPr fontId="1"/>
  </si>
  <si>
    <t>HE-A1R</t>
    <phoneticPr fontId="1"/>
  </si>
  <si>
    <t>HE-A2R</t>
    <phoneticPr fontId="1"/>
  </si>
  <si>
    <t>HE-B1R</t>
    <phoneticPr fontId="1"/>
  </si>
  <si>
    <t>HE-B2R</t>
    <phoneticPr fontId="1"/>
  </si>
  <si>
    <t>ブランコ(幼児用４連)工（参考図）</t>
    <rPh sb="5" eb="7">
      <t>ヨウジ</t>
    </rPh>
    <rPh sb="7" eb="8">
      <t>ヨウ</t>
    </rPh>
    <rPh sb="9" eb="10">
      <t>レン</t>
    </rPh>
    <rPh sb="13" eb="15">
      <t>サンコウ</t>
    </rPh>
    <rPh sb="15" eb="16">
      <t>ズ</t>
    </rPh>
    <phoneticPr fontId="1"/>
  </si>
  <si>
    <t>ブランコ(幼児用２連)工（参考図）</t>
    <rPh sb="5" eb="7">
      <t>ヨウジ</t>
    </rPh>
    <rPh sb="7" eb="8">
      <t>ヨウ</t>
    </rPh>
    <rPh sb="9" eb="10">
      <t>レン</t>
    </rPh>
    <rPh sb="13" eb="15">
      <t>サンコウ</t>
    </rPh>
    <rPh sb="15" eb="16">
      <t>ズ</t>
    </rPh>
    <phoneticPr fontId="1"/>
  </si>
  <si>
    <t>BU-S2</t>
    <phoneticPr fontId="1"/>
  </si>
  <si>
    <t>BU-S4</t>
    <phoneticPr fontId="1"/>
  </si>
  <si>
    <t>遊具説明板工</t>
    <rPh sb="0" eb="2">
      <t>ユウグ</t>
    </rPh>
    <rPh sb="2" eb="4">
      <t>セツメイ</t>
    </rPh>
    <phoneticPr fontId="1"/>
  </si>
  <si>
    <t>YS</t>
    <phoneticPr fontId="1"/>
  </si>
  <si>
    <t>公園愛護会掲示板工</t>
    <rPh sb="0" eb="2">
      <t>コウエン</t>
    </rPh>
    <rPh sb="2" eb="4">
      <t>アイゴ</t>
    </rPh>
    <rPh sb="4" eb="5">
      <t>カイ</t>
    </rPh>
    <rPh sb="5" eb="7">
      <t>ケイジ</t>
    </rPh>
    <phoneticPr fontId="1"/>
  </si>
  <si>
    <t>プラ擬木土留め</t>
    <rPh sb="2" eb="4">
      <t>ギボク</t>
    </rPh>
    <rPh sb="4" eb="6">
      <t>ドド</t>
    </rPh>
    <phoneticPr fontId="1"/>
  </si>
  <si>
    <t>GD-40</t>
    <phoneticPr fontId="1"/>
  </si>
  <si>
    <t>ｍ</t>
    <phoneticPr fontId="1"/>
  </si>
  <si>
    <t>GD-60</t>
    <phoneticPr fontId="1"/>
  </si>
  <si>
    <t>ＡＫ</t>
    <phoneticPr fontId="1"/>
  </si>
  <si>
    <t>すべり台(小)工</t>
    <rPh sb="3" eb="4">
      <t>ダイ</t>
    </rPh>
    <rPh sb="5" eb="6">
      <t>ショウ</t>
    </rPh>
    <phoneticPr fontId="1"/>
  </si>
  <si>
    <t>すべり台(大)工</t>
    <rPh sb="3" eb="4">
      <t>ダイ</t>
    </rPh>
    <rPh sb="5" eb="6">
      <t>ダイ</t>
    </rPh>
    <phoneticPr fontId="1"/>
  </si>
  <si>
    <t>（2）</t>
    <phoneticPr fontId="1"/>
  </si>
  <si>
    <t>（3）</t>
    <phoneticPr fontId="1"/>
  </si>
  <si>
    <t>　マンホールの高さごとに必要な値を入力し、１基当りの土量を算出します。
　なお、直接「人孔深」を入力する場合は、「地盤高」・「流出管底高」の入力は必要ありません。</t>
    <phoneticPr fontId="1"/>
  </si>
  <si>
    <t>　数値基準</t>
    <phoneticPr fontId="1"/>
  </si>
  <si>
    <t>　本表では、数値はすべて小数点以下第４位を切捨て小数第３位までとしています。
　算出した数量を設計書に記載する際には、有効桁数に注意してください。</t>
    <phoneticPr fontId="1"/>
  </si>
  <si>
    <t>（1）</t>
    <phoneticPr fontId="1"/>
  </si>
  <si>
    <t>※ 堆肥等：緑ＲＰ(緑のﾘﾗｲｸﾙﾌﾟﾗﾝﾄの堆肥)・ﾊﾞｰｸ堆肥</t>
    <rPh sb="2" eb="4">
      <t>タイヒ</t>
    </rPh>
    <rPh sb="4" eb="5">
      <t>トウ</t>
    </rPh>
    <phoneticPr fontId="1"/>
  </si>
  <si>
    <t>LS-25SR</t>
    <phoneticPr fontId="1"/>
  </si>
  <si>
    <t>LS-25R</t>
    <phoneticPr fontId="1"/>
  </si>
  <si>
    <t>LS-25KR</t>
    <phoneticPr fontId="1"/>
  </si>
  <si>
    <t>GF-1</t>
    <phoneticPr fontId="1"/>
  </si>
  <si>
    <t>GF-2</t>
    <phoneticPr fontId="1"/>
  </si>
  <si>
    <t>プラ擬木柵(1段)</t>
    <rPh sb="2" eb="4">
      <t>ギボク</t>
    </rPh>
    <rPh sb="4" eb="5">
      <t>サク</t>
    </rPh>
    <rPh sb="7" eb="8">
      <t>ダン</t>
    </rPh>
    <phoneticPr fontId="1"/>
  </si>
  <si>
    <t>プラ擬木柵(2段)</t>
    <rPh sb="2" eb="4">
      <t>ギボク</t>
    </rPh>
    <rPh sb="4" eb="5">
      <t>サク</t>
    </rPh>
    <rPh sb="7" eb="8">
      <t>ダン</t>
    </rPh>
    <phoneticPr fontId="1"/>
  </si>
  <si>
    <t>GD-20</t>
    <phoneticPr fontId="1"/>
  </si>
  <si>
    <t>CMH-A110H</t>
    <phoneticPr fontId="1"/>
  </si>
  <si>
    <t>CMH-A190H</t>
    <phoneticPr fontId="1"/>
  </si>
  <si>
    <t>CMH-A110S</t>
    <phoneticPr fontId="1"/>
  </si>
  <si>
    <t>CMH-A190S</t>
    <phoneticPr fontId="1"/>
  </si>
  <si>
    <t>CMH-C110H</t>
    <phoneticPr fontId="1"/>
  </si>
  <si>
    <t>CMH-C110S</t>
    <phoneticPr fontId="1"/>
  </si>
  <si>
    <t>TB-AFG</t>
    <phoneticPr fontId="1"/>
  </si>
  <si>
    <t>TB-ABG</t>
    <phoneticPr fontId="1"/>
  </si>
  <si>
    <t>TB-AHG</t>
    <phoneticPr fontId="1"/>
  </si>
  <si>
    <t>TB-BFG</t>
    <phoneticPr fontId="1"/>
  </si>
  <si>
    <t>TB-BBG</t>
    <phoneticPr fontId="1"/>
  </si>
  <si>
    <t>TB-BHG</t>
    <phoneticPr fontId="1"/>
  </si>
  <si>
    <t>KU-CK</t>
    <phoneticPr fontId="1"/>
  </si>
  <si>
    <t>ネットフェンス工</t>
    <rPh sb="7" eb="8">
      <t>コウ</t>
    </rPh>
    <phoneticPr fontId="1"/>
  </si>
  <si>
    <t>NE-120S</t>
    <phoneticPr fontId="1"/>
  </si>
  <si>
    <t>NE-150S</t>
    <phoneticPr fontId="1"/>
  </si>
  <si>
    <t>NE-180S</t>
    <phoneticPr fontId="1"/>
  </si>
  <si>
    <t>NE-200S</t>
    <phoneticPr fontId="1"/>
  </si>
  <si>
    <t>U型雨水桝工（側溝部）</t>
    <rPh sb="7" eb="9">
      <t>ソッコウ</t>
    </rPh>
    <rPh sb="9" eb="10">
      <t>ブ</t>
    </rPh>
    <phoneticPr fontId="1"/>
  </si>
  <si>
    <t>U型雨水桝工（側溝部）</t>
    <phoneticPr fontId="1"/>
  </si>
  <si>
    <t>U型雨水浸透桝工（側溝部）</t>
    <rPh sb="4" eb="6">
      <t>シントウ</t>
    </rPh>
    <rPh sb="9" eb="11">
      <t>ソッコウ</t>
    </rPh>
    <rPh sb="11" eb="12">
      <t>ブ</t>
    </rPh>
    <phoneticPr fontId="1"/>
  </si>
  <si>
    <t>EP-C</t>
    <phoneticPr fontId="1"/>
  </si>
  <si>
    <t>0.110</t>
    <phoneticPr fontId="1"/>
  </si>
  <si>
    <t>0.120</t>
    <phoneticPr fontId="1"/>
  </si>
  <si>
    <t>CMH-C180H</t>
    <phoneticPr fontId="1"/>
  </si>
  <si>
    <t>CMH-C180S</t>
    <phoneticPr fontId="1"/>
  </si>
  <si>
    <t>U1=T1+T2-Z1-Z2=0.226+T2-Z1-Z2</t>
    <phoneticPr fontId="1"/>
  </si>
  <si>
    <r>
      <t>　= (0..86/2)</t>
    </r>
    <r>
      <rPr>
        <vertAlign val="superscript"/>
        <sz val="9"/>
        <rFont val="HG丸ｺﾞｼｯｸM-PRO"/>
        <family val="3"/>
        <charset val="128"/>
      </rPr>
      <t>2</t>
    </r>
    <r>
      <rPr>
        <sz val="9"/>
        <rFont val="HG丸ｺﾞｼｯｸM-PRO"/>
        <family val="3"/>
        <charset val="128"/>
      </rPr>
      <t>*3.14*0.15[Co蓋及び縁塊]+(0.82/2)</t>
    </r>
    <r>
      <rPr>
        <vertAlign val="superscript"/>
        <sz val="9"/>
        <rFont val="HG丸ｺﾞｼｯｸM-PRO"/>
        <family val="3"/>
        <charset val="128"/>
      </rPr>
      <t>2</t>
    </r>
    <r>
      <rPr>
        <sz val="9"/>
        <rFont val="HG丸ｺﾞｼｯｸM-PRO"/>
        <family val="3"/>
        <charset val="128"/>
      </rPr>
      <t>*3.14*調整高[調整ﾘﾝｸﾞ有効高+現場調整高]+((0.82/2)</t>
    </r>
    <r>
      <rPr>
        <vertAlign val="superscript"/>
        <sz val="9"/>
        <rFont val="HG丸ｺﾞｼｯｸM-PRO"/>
        <family val="3"/>
        <charset val="128"/>
      </rPr>
      <t>2</t>
    </r>
    <r>
      <rPr>
        <sz val="9"/>
        <rFont val="HG丸ｺﾞｼｯｸM-PRO"/>
        <family val="3"/>
        <charset val="128"/>
      </rPr>
      <t>+(0.82/2)*(1.05/2)+(1.05/2)</t>
    </r>
    <r>
      <rPr>
        <vertAlign val="superscript"/>
        <sz val="9"/>
        <rFont val="HG丸ｺﾞｼｯｸM-PRO"/>
        <family val="3"/>
        <charset val="128"/>
      </rPr>
      <t>2</t>
    </r>
    <r>
      <rPr>
        <sz val="9"/>
        <rFont val="HG丸ｺﾞｼｯｸM-PRO"/>
        <family val="3"/>
        <charset val="128"/>
      </rPr>
      <t>)/3*3.14*0.30[斜壁]+</t>
    </r>
    <rPh sb="27" eb="28">
      <t>オヨ</t>
    </rPh>
    <rPh sb="29" eb="30">
      <t>エン</t>
    </rPh>
    <rPh sb="30" eb="31">
      <t>カイ</t>
    </rPh>
    <rPh sb="62" eb="64">
      <t>ゲンバ</t>
    </rPh>
    <rPh sb="64" eb="66">
      <t>チョウセイ</t>
    </rPh>
    <rPh sb="66" eb="67">
      <t>タカ</t>
    </rPh>
    <phoneticPr fontId="1"/>
  </si>
  <si>
    <r>
      <t>　=(0.８6/2)</t>
    </r>
    <r>
      <rPr>
        <vertAlign val="superscript"/>
        <sz val="9"/>
        <rFont val="HG丸ｺﾞｼｯｸM-PRO"/>
        <family val="3"/>
        <charset val="128"/>
      </rPr>
      <t>2</t>
    </r>
    <r>
      <rPr>
        <sz val="9"/>
        <rFont val="HG丸ｺﾞｼｯｸM-PRO"/>
        <family val="3"/>
        <charset val="128"/>
      </rPr>
      <t>*3.14*0.15[Co蓋及び縁塊]+(0.82/2)</t>
    </r>
    <r>
      <rPr>
        <vertAlign val="superscript"/>
        <sz val="9"/>
        <rFont val="HG丸ｺﾞｼｯｸM-PRO"/>
        <family val="3"/>
        <charset val="128"/>
      </rPr>
      <t>2</t>
    </r>
    <r>
      <rPr>
        <sz val="9"/>
        <rFont val="HG丸ｺﾞｼｯｸM-PRO"/>
        <family val="3"/>
        <charset val="128"/>
      </rPr>
      <t>*3.14*調整高[調整ﾘﾝｸﾞ有効高+現場調整高]+((0.82/2)</t>
    </r>
    <r>
      <rPr>
        <vertAlign val="superscript"/>
        <sz val="9"/>
        <rFont val="HG丸ｺﾞｼｯｸM-PRO"/>
        <family val="3"/>
        <charset val="128"/>
      </rPr>
      <t>2</t>
    </r>
    <r>
      <rPr>
        <sz val="9"/>
        <rFont val="HG丸ｺﾞｼｯｸM-PRO"/>
        <family val="3"/>
        <charset val="128"/>
      </rPr>
      <t>+(0.82/2)*(1.4/2)+(1.4/2)</t>
    </r>
    <r>
      <rPr>
        <vertAlign val="superscript"/>
        <sz val="9"/>
        <rFont val="HG丸ｺﾞｼｯｸM-PRO"/>
        <family val="3"/>
        <charset val="128"/>
      </rPr>
      <t>2</t>
    </r>
    <r>
      <rPr>
        <sz val="9"/>
        <rFont val="HG丸ｺﾞｼｯｸM-PRO"/>
        <family val="3"/>
        <charset val="128"/>
      </rPr>
      <t>)/3*3.14*0.30[斜壁]+</t>
    </r>
    <rPh sb="25" eb="26">
      <t>オヨ</t>
    </rPh>
    <rPh sb="27" eb="29">
      <t>エンカイ</t>
    </rPh>
    <rPh sb="46" eb="48">
      <t>チョウセイ</t>
    </rPh>
    <rPh sb="48" eb="49">
      <t>タカ</t>
    </rPh>
    <rPh sb="56" eb="58">
      <t>ユウコウ</t>
    </rPh>
    <rPh sb="58" eb="59">
      <t>タカ</t>
    </rPh>
    <rPh sb="60" eb="62">
      <t>ゲンバ</t>
    </rPh>
    <rPh sb="62" eb="64">
      <t>チョウセイ</t>
    </rPh>
    <rPh sb="64" eb="65">
      <t>タカ</t>
    </rPh>
    <rPh sb="117" eb="119">
      <t>シャヘキ</t>
    </rPh>
    <phoneticPr fontId="1"/>
  </si>
  <si>
    <t>KE-BK10</t>
    <phoneticPr fontId="1"/>
  </si>
  <si>
    <t>LS-25K10</t>
    <phoneticPr fontId="1"/>
  </si>
  <si>
    <t>LS-25K</t>
    <phoneticPr fontId="1"/>
  </si>
  <si>
    <t>KE-BK</t>
    <phoneticPr fontId="1"/>
  </si>
  <si>
    <t>MO-A</t>
    <phoneticPr fontId="1"/>
  </si>
  <si>
    <t>割石積は、構造物前面の施工基面より下部(床掘区分Ａ)の数量のみ算出しているため、施工基面より上部(床掘区分Ｂ)の数量については、別途算出してください。　　　</t>
    <phoneticPr fontId="1"/>
  </si>
  <si>
    <t>UPM-N24A</t>
    <phoneticPr fontId="1"/>
  </si>
  <si>
    <t>UPM-N24B</t>
    <phoneticPr fontId="1"/>
  </si>
  <si>
    <t>UPM-H24A</t>
    <phoneticPr fontId="1"/>
  </si>
  <si>
    <t>UPM-H24B</t>
    <phoneticPr fontId="1"/>
  </si>
  <si>
    <t>UPM-N24A</t>
    <phoneticPr fontId="1"/>
  </si>
  <si>
    <t>UPM-N24B</t>
    <phoneticPr fontId="1"/>
  </si>
  <si>
    <t>排水設備 (Ｕ型雨水桝(側溝部)</t>
    <rPh sb="12" eb="14">
      <t>ソッコウ</t>
    </rPh>
    <rPh sb="14" eb="15">
      <t>ブ</t>
    </rPh>
    <phoneticPr fontId="1"/>
  </si>
  <si>
    <t>排水設備 (Ｕ型雨水桝(桝部)・横断溝雨水桝)</t>
    <rPh sb="12" eb="13">
      <t>マス</t>
    </rPh>
    <rPh sb="13" eb="14">
      <t>ブ</t>
    </rPh>
    <phoneticPr fontId="1"/>
  </si>
  <si>
    <t>排水設備 (Ｕ型雨水浸透桝(桝部))</t>
    <rPh sb="14" eb="15">
      <t>マス</t>
    </rPh>
    <rPh sb="15" eb="16">
      <t>ブ</t>
    </rPh>
    <phoneticPr fontId="1"/>
  </si>
  <si>
    <t>排水設備 (Ｕ型雨水浸透桝(側溝部)</t>
    <rPh sb="14" eb="16">
      <t>ソッコウ</t>
    </rPh>
    <rPh sb="16" eb="17">
      <t>ブ</t>
    </rPh>
    <phoneticPr fontId="1"/>
  </si>
  <si>
    <t>基盤</t>
    <rPh sb="0" eb="2">
      <t>キバン</t>
    </rPh>
    <phoneticPr fontId="1"/>
  </si>
  <si>
    <t>新設の桝と同時施工の場合は、桝の土工事範囲及び側溝等の土工量を考慮し、単位土量の積算区分および側溝等の数量（延長）を設定してください。</t>
    <rPh sb="0" eb="2">
      <t>シンセツ</t>
    </rPh>
    <rPh sb="3" eb="4">
      <t>マス</t>
    </rPh>
    <rPh sb="5" eb="7">
      <t>ドウジ</t>
    </rPh>
    <rPh sb="7" eb="9">
      <t>セコウ</t>
    </rPh>
    <rPh sb="10" eb="12">
      <t>バアイ</t>
    </rPh>
    <rPh sb="16" eb="19">
      <t>ドコウジ</t>
    </rPh>
    <rPh sb="19" eb="21">
      <t>ハンイ</t>
    </rPh>
    <rPh sb="21" eb="22">
      <t>オヨ</t>
    </rPh>
    <rPh sb="23" eb="25">
      <t>ソッコウ</t>
    </rPh>
    <rPh sb="25" eb="26">
      <t>ナド</t>
    </rPh>
    <rPh sb="27" eb="28">
      <t>ツチ</t>
    </rPh>
    <rPh sb="28" eb="29">
      <t>コウ</t>
    </rPh>
    <rPh sb="29" eb="30">
      <t>リョウ</t>
    </rPh>
    <rPh sb="31" eb="33">
      <t>コウリョ</t>
    </rPh>
    <rPh sb="40" eb="42">
      <t>セキサン</t>
    </rPh>
    <rPh sb="42" eb="44">
      <t>クブン</t>
    </rPh>
    <rPh sb="47" eb="49">
      <t>ソッコウ</t>
    </rPh>
    <rPh sb="49" eb="50">
      <t>ナド</t>
    </rPh>
    <rPh sb="51" eb="53">
      <t>スウリョウ</t>
    </rPh>
    <rPh sb="52" eb="53">
      <t>サンスウ</t>
    </rPh>
    <rPh sb="54" eb="56">
      <t>エンチョウ</t>
    </rPh>
    <rPh sb="58" eb="60">
      <t>セッテイ</t>
    </rPh>
    <phoneticPr fontId="1"/>
  </si>
  <si>
    <t>掘削深さが１．５ｍ以上で、矢板を使用する場合は、この表は使用できません。</t>
    <rPh sb="0" eb="2">
      <t>クッサク</t>
    </rPh>
    <rPh sb="2" eb="3">
      <t>フカ</t>
    </rPh>
    <rPh sb="9" eb="11">
      <t>イジョウ</t>
    </rPh>
    <rPh sb="13" eb="15">
      <t>ヤイタ</t>
    </rPh>
    <rPh sb="16" eb="18">
      <t>シヨウ</t>
    </rPh>
    <phoneticPr fontId="1"/>
  </si>
  <si>
    <t>側溝部を深さ１ｍ以上の新設U型桝等と同時に施工する場合等は、側溝部は桝床掘範囲に包含されるものとし、床掘土量は０rm3、埋戻土量は控除の対象としてください。</t>
    <rPh sb="4" eb="5">
      <t>フカ</t>
    </rPh>
    <rPh sb="8" eb="10">
      <t>イジョウ</t>
    </rPh>
    <rPh sb="11" eb="13">
      <t>シンセツ</t>
    </rPh>
    <rPh sb="14" eb="15">
      <t>カタ</t>
    </rPh>
    <rPh sb="15" eb="16">
      <t>マス</t>
    </rPh>
    <rPh sb="16" eb="17">
      <t>ナド</t>
    </rPh>
    <rPh sb="18" eb="20">
      <t>ドウジ</t>
    </rPh>
    <rPh sb="21" eb="23">
      <t>セコウ</t>
    </rPh>
    <rPh sb="25" eb="27">
      <t>バアイ</t>
    </rPh>
    <rPh sb="27" eb="28">
      <t>ナド</t>
    </rPh>
    <rPh sb="50" eb="51">
      <t>トコ</t>
    </rPh>
    <rPh sb="51" eb="52">
      <t>ホル</t>
    </rPh>
    <rPh sb="52" eb="53">
      <t>ツチ</t>
    </rPh>
    <rPh sb="53" eb="54">
      <t>リョウ</t>
    </rPh>
    <rPh sb="60" eb="62">
      <t>ウメモド</t>
    </rPh>
    <rPh sb="65" eb="67">
      <t>コウジョ</t>
    </rPh>
    <rPh sb="68" eb="70">
      <t>タイショウ</t>
    </rPh>
    <phoneticPr fontId="1"/>
  </si>
  <si>
    <t>硬質塩化ビニル管工</t>
    <phoneticPr fontId="1"/>
  </si>
  <si>
    <t>硬質塩化ビニル管の床掘・埋戻土量は、別途算出のうえ、下表に入力してください。</t>
    <rPh sb="9" eb="11">
      <t>トコボリ</t>
    </rPh>
    <rPh sb="12" eb="14">
      <t>ウメモド</t>
    </rPh>
    <rPh sb="14" eb="15">
      <t>ツチ</t>
    </rPh>
    <rPh sb="15" eb="16">
      <t>リョウ</t>
    </rPh>
    <rPh sb="18" eb="20">
      <t>ベット</t>
    </rPh>
    <rPh sb="20" eb="22">
      <t>サンシュツ</t>
    </rPh>
    <rPh sb="26" eb="27">
      <t>シタ</t>
    </rPh>
    <rPh sb="27" eb="28">
      <t>ヒョウ</t>
    </rPh>
    <rPh sb="29" eb="31">
      <t>ニュウリョク</t>
    </rPh>
    <phoneticPr fontId="1"/>
  </si>
  <si>
    <r>
      <t>機械埋戻に区分されている工種であっても、数量が少なく設計土量が１ｍ</t>
    </r>
    <r>
      <rPr>
        <vertAlign val="superscript"/>
        <sz val="9"/>
        <color indexed="10"/>
        <rFont val="HG丸ｺﾞｼｯｸM-PRO"/>
        <family val="3"/>
        <charset val="128"/>
      </rPr>
      <t>３</t>
    </r>
    <r>
      <rPr>
        <sz val="9"/>
        <color indexed="10"/>
        <rFont val="HG丸ｺﾞｼｯｸM-PRO"/>
        <family val="3"/>
        <charset val="128"/>
      </rPr>
      <t>に満たない場合は、積算区分を見直してください。</t>
    </r>
    <rPh sb="0" eb="2">
      <t>キカイ</t>
    </rPh>
    <rPh sb="2" eb="4">
      <t>ウメモド</t>
    </rPh>
    <rPh sb="5" eb="7">
      <t>クブン</t>
    </rPh>
    <rPh sb="12" eb="14">
      <t>コウシュ</t>
    </rPh>
    <rPh sb="48" eb="50">
      <t>ミナオ</t>
    </rPh>
    <phoneticPr fontId="1"/>
  </si>
  <si>
    <r>
      <t>機械埋戻に区分されている工種であっても、数量が少なく設計土量が１ｍ</t>
    </r>
    <r>
      <rPr>
        <vertAlign val="superscript"/>
        <sz val="9"/>
        <color indexed="10"/>
        <rFont val="HG丸ｺﾞｼｯｸM-PRO"/>
        <family val="3"/>
        <charset val="128"/>
      </rPr>
      <t>３</t>
    </r>
    <r>
      <rPr>
        <sz val="9"/>
        <color indexed="10"/>
        <rFont val="HG丸ｺﾞｼｯｸM-PRO"/>
        <family val="3"/>
        <charset val="128"/>
      </rPr>
      <t>に満たない場合は、積算区分を見直してください。</t>
    </r>
    <phoneticPr fontId="1"/>
  </si>
  <si>
    <r>
      <t>排水設備  (</t>
    </r>
    <r>
      <rPr>
        <sz val="7"/>
        <rFont val="HG丸ｺﾞｼｯｸM-PRO"/>
        <family val="3"/>
        <charset val="128"/>
      </rPr>
      <t>雨水桝(１～３種)・雨水浸透桝(１種))</t>
    </r>
    <phoneticPr fontId="1"/>
  </si>
  <si>
    <t>　本表は「公園緑地施設標準図集　平成30年４月」掲載の施設について、工種区分毎の標準土工量を掲載しています。</t>
    <rPh sb="22" eb="23">
      <t>ガツ</t>
    </rPh>
    <phoneticPr fontId="1"/>
  </si>
  <si>
    <t>側溝部を新設の深さ１ｍ以上のU型桝等と同時に施工する場合（桝床掘（斜堀）範囲に包含、床掘０m3。埋戻控除要）</t>
    <rPh sb="7" eb="8">
      <t>フカ</t>
    </rPh>
    <rPh sb="11" eb="13">
      <t>イジョウ</t>
    </rPh>
    <rPh sb="17" eb="18">
      <t>ナド</t>
    </rPh>
    <rPh sb="33" eb="34">
      <t>シャ</t>
    </rPh>
    <rPh sb="34" eb="35">
      <t>ホリ</t>
    </rPh>
    <phoneticPr fontId="17"/>
  </si>
  <si>
    <t>側溝部を既設のU型桝等に施工する場合</t>
    <rPh sb="4" eb="6">
      <t>キセツ</t>
    </rPh>
    <rPh sb="10" eb="11">
      <t>ナド</t>
    </rPh>
    <phoneticPr fontId="17"/>
  </si>
  <si>
    <t>　自動計算について</t>
    <rPh sb="1" eb="3">
      <t>ジドウ</t>
    </rPh>
    <rPh sb="3" eb="5">
      <t>ケイサン</t>
    </rPh>
    <phoneticPr fontId="1"/>
  </si>
  <si>
    <t>　Excelの設定で、計算方法を「手動」に設定していると、数量を入力しても設計土量の数値にすぐには反映されないため、入力直後に印刷等を行うと誤った設計土量となるおそれがあります。
　計算方法を「自動」に設定するか、数量入力後に「シート再計算」を実行してください。</t>
    <rPh sb="7" eb="9">
      <t>セッテイ</t>
    </rPh>
    <rPh sb="11" eb="13">
      <t>ケイサン</t>
    </rPh>
    <rPh sb="13" eb="15">
      <t>ホウホウ</t>
    </rPh>
    <rPh sb="17" eb="19">
      <t>シュドウ</t>
    </rPh>
    <rPh sb="21" eb="23">
      <t>セッテイ</t>
    </rPh>
    <rPh sb="29" eb="31">
      <t>スウリョウ</t>
    </rPh>
    <rPh sb="32" eb="34">
      <t>ニュウリョク</t>
    </rPh>
    <rPh sb="37" eb="39">
      <t>セッケイ</t>
    </rPh>
    <rPh sb="39" eb="40">
      <t>ド</t>
    </rPh>
    <rPh sb="40" eb="41">
      <t>リョウ</t>
    </rPh>
    <rPh sb="42" eb="44">
      <t>スウチ</t>
    </rPh>
    <rPh sb="49" eb="51">
      <t>ハンエイ</t>
    </rPh>
    <rPh sb="58" eb="60">
      <t>ニュウリョク</t>
    </rPh>
    <rPh sb="60" eb="62">
      <t>チョクゴ</t>
    </rPh>
    <rPh sb="63" eb="65">
      <t>インサツ</t>
    </rPh>
    <rPh sb="65" eb="66">
      <t>トウ</t>
    </rPh>
    <rPh sb="67" eb="68">
      <t>オコナ</t>
    </rPh>
    <rPh sb="70" eb="71">
      <t>アヤマ</t>
    </rPh>
    <rPh sb="73" eb="75">
      <t>セッケイ</t>
    </rPh>
    <rPh sb="75" eb="76">
      <t>ド</t>
    </rPh>
    <rPh sb="76" eb="77">
      <t>リョウ</t>
    </rPh>
    <rPh sb="91" eb="93">
      <t>ケイサン</t>
    </rPh>
    <rPh sb="93" eb="95">
      <t>ホウホウ</t>
    </rPh>
    <rPh sb="97" eb="99">
      <t>ジドウ</t>
    </rPh>
    <rPh sb="101" eb="103">
      <t>セッテイ</t>
    </rPh>
    <rPh sb="107" eb="109">
      <t>スウリョウ</t>
    </rPh>
    <rPh sb="109" eb="112">
      <t>ニュウリョクゴ</t>
    </rPh>
    <rPh sb="117" eb="120">
      <t>サイケイサン</t>
    </rPh>
    <rPh sb="122" eb="124">
      <t>ジッコウ</t>
    </rPh>
    <phoneticPr fontId="1"/>
  </si>
  <si>
    <r>
      <t>T1=(1.20/2)</t>
    </r>
    <r>
      <rPr>
        <b/>
        <vertAlign val="superscript"/>
        <sz val="9"/>
        <rFont val="HG丸ｺﾞｼｯｸM-PRO"/>
        <family val="3"/>
        <charset val="128"/>
      </rPr>
      <t>2</t>
    </r>
    <r>
      <rPr>
        <b/>
        <sz val="9"/>
        <rFont val="HG丸ｺﾞｼｯｸM-PRO"/>
        <family val="3"/>
        <charset val="128"/>
      </rPr>
      <t>*3.14*0.20[基礎砕石]=0.226</t>
    </r>
    <rPh sb="23" eb="25">
      <t>キソ</t>
    </rPh>
    <rPh sb="25" eb="27">
      <t>サイセキ</t>
    </rPh>
    <phoneticPr fontId="1"/>
  </si>
  <si>
    <r>
      <t>T2（掘削深さが１．00ｍ以下の時）=（1.5/２）</t>
    </r>
    <r>
      <rPr>
        <b/>
        <vertAlign val="superscript"/>
        <sz val="9"/>
        <rFont val="HG丸ｺﾞｼｯｸM-PRO"/>
        <family val="3"/>
        <charset val="128"/>
      </rPr>
      <t>2</t>
    </r>
    <r>
      <rPr>
        <b/>
        <sz val="9"/>
        <rFont val="HG丸ｺﾞｼｯｸM-PRO"/>
        <family val="3"/>
        <charset val="128"/>
      </rPr>
      <t>*3.14*掘削深さ</t>
    </r>
    <phoneticPr fontId="1"/>
  </si>
  <si>
    <r>
      <t xml:space="preserve">  </t>
    </r>
    <r>
      <rPr>
        <b/>
        <sz val="9"/>
        <rFont val="HG丸ｺﾞｼｯｸM-PRO"/>
        <family val="3"/>
        <charset val="128"/>
      </rPr>
      <t>= 0.789+0.527*調整高</t>
    </r>
    <rPh sb="16" eb="18">
      <t>チョウセイ</t>
    </rPh>
    <phoneticPr fontId="1"/>
  </si>
  <si>
    <r>
      <t>　=(1.05/2)</t>
    </r>
    <r>
      <rPr>
        <vertAlign val="superscript"/>
        <sz val="9"/>
        <rFont val="HG丸ｺﾞｼｯｸM-PRO"/>
        <family val="3"/>
        <charset val="128"/>
      </rPr>
      <t>2</t>
    </r>
    <r>
      <rPr>
        <sz val="9"/>
        <rFont val="HG丸ｺﾞｼｯｸM-PRO"/>
        <family val="3"/>
        <charset val="128"/>
      </rPr>
      <t>*3.14*(ﾏﾝﾎｰﾙ深さ-0.15[Co蓋及び縁塊]-調整高-0.30[斜壁])  =</t>
    </r>
    <r>
      <rPr>
        <b/>
        <sz val="9"/>
        <rFont val="HG丸ｺﾞｼｯｸM-PRO"/>
        <family val="3"/>
        <charset val="128"/>
      </rPr>
      <t>0.865*（ﾏﾝﾎｰﾙ深さ-0.15-調整高-0.30）</t>
    </r>
    <rPh sb="33" eb="34">
      <t>フタ</t>
    </rPh>
    <rPh sb="34" eb="35">
      <t>オヨ</t>
    </rPh>
    <rPh sb="36" eb="38">
      <t>エンカイ</t>
    </rPh>
    <rPh sb="49" eb="50">
      <t>シャ</t>
    </rPh>
    <rPh sb="50" eb="51">
      <t>ヘキ</t>
    </rPh>
    <phoneticPr fontId="1"/>
  </si>
  <si>
    <r>
      <t>T１=(1.55/2)</t>
    </r>
    <r>
      <rPr>
        <b/>
        <vertAlign val="superscript"/>
        <sz val="9"/>
        <rFont val="HG丸ｺﾞｼｯｸM-PRO"/>
        <family val="3"/>
        <charset val="128"/>
      </rPr>
      <t>2</t>
    </r>
    <r>
      <rPr>
        <b/>
        <sz val="9"/>
        <rFont val="HG丸ｺﾞｼｯｸM-PRO"/>
        <family val="3"/>
        <charset val="128"/>
      </rPr>
      <t>*3.14*0.20=0.377</t>
    </r>
    <phoneticPr fontId="1"/>
  </si>
  <si>
    <r>
      <t>　=(1.40/2)</t>
    </r>
    <r>
      <rPr>
        <vertAlign val="superscript"/>
        <sz val="9"/>
        <rFont val="HG丸ｺﾞｼｯｸM-PRO"/>
        <family val="3"/>
        <charset val="128"/>
      </rPr>
      <t>2</t>
    </r>
    <r>
      <rPr>
        <sz val="9"/>
        <rFont val="HG丸ｺﾞｼｯｸM-PRO"/>
        <family val="3"/>
        <charset val="128"/>
      </rPr>
      <t>*3.14*(ﾏﾝﾎｰﾙ深さ-0.15[Co蓋及び縁塊]-調整高-0.30[斜壁])  =1.538</t>
    </r>
    <r>
      <rPr>
        <b/>
        <sz val="9"/>
        <rFont val="HG丸ｺﾞｼｯｸM-PRO"/>
        <family val="3"/>
        <charset val="128"/>
      </rPr>
      <t>*（ﾏﾝﾎｰﾙ深さ-0.15-調整高-0.30）</t>
    </r>
    <rPh sb="33" eb="34">
      <t>フタ</t>
    </rPh>
    <rPh sb="34" eb="35">
      <t>オヨ</t>
    </rPh>
    <rPh sb="36" eb="38">
      <t>エンカイ</t>
    </rPh>
    <rPh sb="49" eb="50">
      <t>シャ</t>
    </rPh>
    <rPh sb="50" eb="51">
      <t>ヘキ</t>
    </rPh>
    <phoneticPr fontId="1"/>
  </si>
  <si>
    <t>作業土工全体の集計にあたっては、機械床掘及び機械埋戻では施工方法で区分して集計してください。</t>
    <rPh sb="20" eb="21">
      <t>オヨ</t>
    </rPh>
    <rPh sb="28" eb="30">
      <t>セコウ</t>
    </rPh>
    <rPh sb="30" eb="32">
      <t>ホウホウ</t>
    </rPh>
    <rPh sb="33" eb="35">
      <t>クブン</t>
    </rPh>
    <rPh sb="37" eb="39">
      <t>シュウケイ</t>
    </rPh>
    <phoneticPr fontId="1"/>
  </si>
  <si>
    <t>公園植栽・道路植栽において、植付穴の標準的な床堀・埋戻は歩掛に含まれています。また、残土も付近への敷均しまたは運搬車への積込も歩掛に含まれています。</t>
    <rPh sb="0" eb="2">
      <t>コウエン</t>
    </rPh>
    <rPh sb="2" eb="4">
      <t>ショクサイ</t>
    </rPh>
    <rPh sb="5" eb="7">
      <t>ドウロ</t>
    </rPh>
    <rPh sb="7" eb="9">
      <t>ショクサイ</t>
    </rPh>
    <rPh sb="18" eb="21">
      <t>ヒョウジュンテキ</t>
    </rPh>
    <rPh sb="28" eb="30">
      <t>ブガ</t>
    </rPh>
    <rPh sb="31" eb="32">
      <t>フク</t>
    </rPh>
    <rPh sb="42" eb="44">
      <t>ザンド</t>
    </rPh>
    <rPh sb="45" eb="47">
      <t>フキン</t>
    </rPh>
    <rPh sb="49" eb="50">
      <t>シ</t>
    </rPh>
    <rPh sb="50" eb="51">
      <t>ナラ</t>
    </rPh>
    <rPh sb="55" eb="58">
      <t>ウンパンシャ</t>
    </rPh>
    <rPh sb="60" eb="61">
      <t>ツ</t>
    </rPh>
    <rPh sb="61" eb="62">
      <t>コ</t>
    </rPh>
    <rPh sb="63" eb="65">
      <t>ブガ</t>
    </rPh>
    <rPh sb="66" eb="67">
      <t>フク</t>
    </rPh>
    <phoneticPr fontId="1"/>
  </si>
  <si>
    <t>※１　小規模とは、１箇所当りの施工土量が100ｍ3程度まで、又は平均施工幅１ｍ未満の床掘、またはそれに伴う埋戻し。</t>
    <phoneticPr fontId="1"/>
  </si>
  <si>
    <t>　　　１箇所当りとは目的物１箇所当たりであり、目的物が連続している場合は、連続している区間を１箇所。</t>
    <rPh sb="4" eb="6">
      <t>カショ</t>
    </rPh>
    <rPh sb="6" eb="7">
      <t>アタ</t>
    </rPh>
    <rPh sb="10" eb="13">
      <t>モクテキブツ</t>
    </rPh>
    <rPh sb="14" eb="16">
      <t>カショ</t>
    </rPh>
    <rPh sb="16" eb="17">
      <t>ア</t>
    </rPh>
    <rPh sb="23" eb="26">
      <t>モクテキブツ</t>
    </rPh>
    <rPh sb="27" eb="29">
      <t>レンゾク</t>
    </rPh>
    <rPh sb="33" eb="35">
      <t>バアイ</t>
    </rPh>
    <rPh sb="37" eb="39">
      <t>レンゾク</t>
    </rPh>
    <rPh sb="43" eb="45">
      <t>クカン</t>
    </rPh>
    <rPh sb="47" eb="49">
      <t>カショ</t>
    </rPh>
    <phoneticPr fontId="1"/>
  </si>
  <si>
    <t>詳細区分（施工方法）</t>
    <rPh sb="0" eb="2">
      <t>ショウサイ</t>
    </rPh>
    <rPh sb="2" eb="4">
      <t>クブン</t>
    </rPh>
    <rPh sb="5" eb="7">
      <t>セコウ</t>
    </rPh>
    <rPh sb="7" eb="9">
      <t>ホウホウ</t>
    </rPh>
    <phoneticPr fontId="1"/>
  </si>
  <si>
    <t>標準</t>
    <rPh sb="0" eb="2">
      <t>ヒョウジュン</t>
    </rPh>
    <phoneticPr fontId="1"/>
  </si>
  <si>
    <t>平均施工幅１ｍ以上
２ｍ未満</t>
    <rPh sb="0" eb="2">
      <t>ヘイキン</t>
    </rPh>
    <rPh sb="2" eb="4">
      <t>セコウ</t>
    </rPh>
    <rPh sb="4" eb="5">
      <t>ハバ</t>
    </rPh>
    <rPh sb="7" eb="9">
      <t>イジョウ</t>
    </rPh>
    <rPh sb="12" eb="14">
      <t>ミマン</t>
    </rPh>
    <phoneticPr fontId="1"/>
  </si>
  <si>
    <t>小規模
（※１）</t>
    <rPh sb="0" eb="3">
      <t>ショウキボ</t>
    </rPh>
    <phoneticPr fontId="1"/>
  </si>
  <si>
    <t>掘削深さ
５ｍ超</t>
    <rPh sb="0" eb="2">
      <t>クッサク</t>
    </rPh>
    <rPh sb="2" eb="3">
      <t>フカ</t>
    </rPh>
    <rPh sb="7" eb="8">
      <t>チョウ</t>
    </rPh>
    <phoneticPr fontId="1"/>
  </si>
  <si>
    <t>集計結果</t>
    <rPh sb="0" eb="2">
      <t>シュウケイ</t>
    </rPh>
    <rPh sb="2" eb="4">
      <t>ケッカ</t>
    </rPh>
    <phoneticPr fontId="1"/>
  </si>
  <si>
    <t>最小埋戻し幅４ｍ以上</t>
    <rPh sb="0" eb="2">
      <t>サイショウ</t>
    </rPh>
    <rPh sb="2" eb="4">
      <t>ウメモド</t>
    </rPh>
    <rPh sb="5" eb="6">
      <t>ハバ</t>
    </rPh>
    <rPh sb="8" eb="10">
      <t>イジョウ</t>
    </rPh>
    <phoneticPr fontId="1"/>
  </si>
  <si>
    <t>最大埋戻し幅４ｍ以上</t>
    <rPh sb="0" eb="2">
      <t>サイダイ</t>
    </rPh>
    <rPh sb="2" eb="4">
      <t>ウメモド</t>
    </rPh>
    <rPh sb="5" eb="6">
      <t>ハバ</t>
    </rPh>
    <rPh sb="8" eb="10">
      <t>イジョウ</t>
    </rPh>
    <phoneticPr fontId="1"/>
  </si>
  <si>
    <t>最大埋戻し幅１ｍ以上４ｍ未満</t>
    <rPh sb="0" eb="2">
      <t>サイダイ</t>
    </rPh>
    <rPh sb="2" eb="4">
      <t>ウメモド</t>
    </rPh>
    <rPh sb="5" eb="6">
      <t>ハバ</t>
    </rPh>
    <rPh sb="8" eb="10">
      <t>イジョウ</t>
    </rPh>
    <rPh sb="12" eb="14">
      <t>ミマン</t>
    </rPh>
    <phoneticPr fontId="1"/>
  </si>
  <si>
    <t>最大埋戻し幅１ｍ未満</t>
    <rPh sb="0" eb="2">
      <t>サイダイ</t>
    </rPh>
    <rPh sb="2" eb="4">
      <t>ウメモド</t>
    </rPh>
    <rPh sb="5" eb="6">
      <t>ハバ</t>
    </rPh>
    <rPh sb="8" eb="10">
      <t>ミマン</t>
    </rPh>
    <phoneticPr fontId="1"/>
  </si>
  <si>
    <r>
      <t>T２=((1.85/2)</t>
    </r>
    <r>
      <rPr>
        <b/>
        <vertAlign val="superscript"/>
        <sz val="9"/>
        <rFont val="HG丸ｺﾞｼｯｸM-PRO"/>
        <family val="3"/>
        <charset val="128"/>
      </rPr>
      <t>2</t>
    </r>
    <r>
      <rPr>
        <b/>
        <sz val="9"/>
        <rFont val="HG丸ｺﾞｼｯｸM-PRO"/>
        <family val="3"/>
        <charset val="128"/>
      </rPr>
      <t>+(1.85/2)*（1.85/2+掘削深さ*0.50[標準法面勾配]）+（1.85/2+掘削深さ*0.50[標準法面勾配]）</t>
    </r>
    <r>
      <rPr>
        <b/>
        <vertAlign val="superscript"/>
        <sz val="9"/>
        <rFont val="HG丸ｺﾞｼｯｸM-PRO"/>
        <family val="3"/>
        <charset val="128"/>
      </rPr>
      <t>2</t>
    </r>
    <r>
      <rPr>
        <b/>
        <sz val="9"/>
        <rFont val="HG丸ｺﾞｼｯｸM-PRO"/>
        <family val="3"/>
        <charset val="128"/>
      </rPr>
      <t>)/3*3.14*掘削深さ</t>
    </r>
    <rPh sb="86" eb="88">
      <t>クッサク</t>
    </rPh>
    <rPh sb="88" eb="89">
      <t>フカ</t>
    </rPh>
    <phoneticPr fontId="1"/>
  </si>
  <si>
    <t>T2（掘削深さが１．00ｍ超の時）</t>
    <rPh sb="13" eb="14">
      <t>チョウ</t>
    </rPh>
    <phoneticPr fontId="1"/>
  </si>
  <si>
    <r>
      <t xml:space="preserve">       =（(1.5/2）</t>
    </r>
    <r>
      <rPr>
        <b/>
        <vertAlign val="superscript"/>
        <sz val="9"/>
        <rFont val="HG丸ｺﾞｼｯｸM-PRO"/>
        <family val="3"/>
        <charset val="128"/>
      </rPr>
      <t>2</t>
    </r>
    <r>
      <rPr>
        <b/>
        <sz val="9"/>
        <rFont val="HG丸ｺﾞｼｯｸM-PRO"/>
        <family val="3"/>
        <charset val="128"/>
      </rPr>
      <t>+(（1.5/２）*（1.5/2+掘削深さ*0.5[標準法面勾配]）+(（1.5/2+掘削深さ*0.5[標準法面勾配]）</t>
    </r>
    <r>
      <rPr>
        <b/>
        <vertAlign val="superscript"/>
        <sz val="9"/>
        <rFont val="HG丸ｺﾞｼｯｸM-PRO"/>
        <family val="3"/>
        <charset val="128"/>
      </rPr>
      <t>2</t>
    </r>
    <r>
      <rPr>
        <b/>
        <sz val="9"/>
        <rFont val="HG丸ｺﾞｼｯｸM-PRO"/>
        <family val="3"/>
        <charset val="128"/>
      </rPr>
      <t>）/3*3.14*掘削深さ</t>
    </r>
    <rPh sb="87" eb="89">
      <t>クッサク</t>
    </rPh>
    <rPh sb="89" eb="90">
      <t>フカ</t>
    </rPh>
    <phoneticPr fontId="1"/>
  </si>
  <si>
    <t>プラ擬木階段については、現場条件により施工基面や埋戻しの範囲が違うため、現場条件に応じた土量を別途算出してください。</t>
    <rPh sb="2" eb="4">
      <t>ギボク</t>
    </rPh>
    <rPh sb="4" eb="6">
      <t>カイダン</t>
    </rPh>
    <rPh sb="12" eb="14">
      <t>ゲンバ</t>
    </rPh>
    <rPh sb="14" eb="16">
      <t>ジョウケン</t>
    </rPh>
    <rPh sb="19" eb="23">
      <t>セコウキメン</t>
    </rPh>
    <rPh sb="24" eb="26">
      <t>ウメモド</t>
    </rPh>
    <rPh sb="28" eb="30">
      <t>ハンイ</t>
    </rPh>
    <rPh sb="31" eb="32">
      <t>チガ</t>
    </rPh>
    <rPh sb="36" eb="38">
      <t>ゲンバ</t>
    </rPh>
    <rPh sb="38" eb="40">
      <t>ジョウケン</t>
    </rPh>
    <rPh sb="41" eb="42">
      <t>オウ</t>
    </rPh>
    <rPh sb="44" eb="46">
      <t>ドリョウ</t>
    </rPh>
    <rPh sb="47" eb="49">
      <t>ベット</t>
    </rPh>
    <rPh sb="49" eb="51">
      <t>サンシュツ</t>
    </rPh>
    <phoneticPr fontId="1"/>
  </si>
  <si>
    <t>きょう・ﾎﾞｯｸｽのみ施工の場合等は、別途、床掘、埋戻の土量の入力、修正を行ってください。</t>
    <rPh sb="11" eb="13">
      <t>セコウ</t>
    </rPh>
    <rPh sb="14" eb="16">
      <t>バアイ</t>
    </rPh>
    <rPh sb="16" eb="17">
      <t>ナド</t>
    </rPh>
    <rPh sb="19" eb="21">
      <t>ベット</t>
    </rPh>
    <rPh sb="22" eb="24">
      <t>トコボリ</t>
    </rPh>
    <rPh sb="25" eb="27">
      <t>ウメモド</t>
    </rPh>
    <rPh sb="28" eb="29">
      <t>ツチ</t>
    </rPh>
    <rPh sb="29" eb="30">
      <t>リョウ</t>
    </rPh>
    <rPh sb="31" eb="33">
      <t>ニュウリョク</t>
    </rPh>
    <rPh sb="34" eb="36">
      <t>シュウセイ</t>
    </rPh>
    <rPh sb="37" eb="38">
      <t>オコナ</t>
    </rPh>
    <phoneticPr fontId="1"/>
  </si>
  <si>
    <t>側溝部を既設のU型桝等に施工する場合等は、一般的な土工事となります。</t>
    <rPh sb="18" eb="19">
      <t>ナド</t>
    </rPh>
    <rPh sb="21" eb="24">
      <t>イッパンテキ</t>
    </rPh>
    <rPh sb="25" eb="28">
      <t>ドコウジ</t>
    </rPh>
    <rPh sb="26" eb="28">
      <t>コウジ</t>
    </rPh>
    <phoneticPr fontId="1"/>
  </si>
  <si>
    <t>ﾄﾞﾛｯﾌﾟ管・副管のみ施工の場合等は、別途、床掘、埋戻の土量の入力、修正を行ってください。</t>
    <rPh sb="12" eb="14">
      <t>セコウ</t>
    </rPh>
    <rPh sb="15" eb="17">
      <t>バアイ</t>
    </rPh>
    <rPh sb="17" eb="18">
      <t>ナド</t>
    </rPh>
    <phoneticPr fontId="1"/>
  </si>
  <si>
    <t>プラ擬木柵の土工量は、想定される施工方法に合わせ、GL部の余掘幅を200mmとし、床付部の余掘幅はないものとして算出しています。</t>
    <rPh sb="2" eb="4">
      <t>ギボク</t>
    </rPh>
    <rPh sb="4" eb="5">
      <t>サク</t>
    </rPh>
    <rPh sb="6" eb="8">
      <t>ドコウ</t>
    </rPh>
    <rPh sb="8" eb="9">
      <t>リョウ</t>
    </rPh>
    <rPh sb="11" eb="13">
      <t>ソウテイ</t>
    </rPh>
    <rPh sb="16" eb="18">
      <t>セコウ</t>
    </rPh>
    <rPh sb="18" eb="20">
      <t>ホウホウ</t>
    </rPh>
    <rPh sb="21" eb="22">
      <t>ア</t>
    </rPh>
    <rPh sb="27" eb="28">
      <t>ブ</t>
    </rPh>
    <rPh sb="29" eb="30">
      <t>ヨ</t>
    </rPh>
    <rPh sb="30" eb="31">
      <t>ボ</t>
    </rPh>
    <rPh sb="31" eb="32">
      <t>ハバ</t>
    </rPh>
    <rPh sb="41" eb="43">
      <t>トコヅ</t>
    </rPh>
    <rPh sb="43" eb="44">
      <t>ブ</t>
    </rPh>
    <rPh sb="45" eb="46">
      <t>ヨ</t>
    </rPh>
    <rPh sb="46" eb="47">
      <t>ボ</t>
    </rPh>
    <rPh sb="47" eb="48">
      <t>ハバ</t>
    </rPh>
    <rPh sb="56" eb="58">
      <t>サンシュツ</t>
    </rPh>
    <phoneticPr fontId="1"/>
  </si>
  <si>
    <t>下表は、桝と同時にﾄﾞﾛｯﾌﾟ管・副管を施工する場合等用です。ﾄﾞﾛｯﾌﾟ管・副管は桝の床掘範囲に包含されるものとし、床掘土量を０rm3、埋戻土量は控除の対象としてください。</t>
    <rPh sb="0" eb="1">
      <t>シタ</t>
    </rPh>
    <rPh sb="1" eb="2">
      <t>ヒョウ</t>
    </rPh>
    <rPh sb="4" eb="5">
      <t>マス</t>
    </rPh>
    <rPh sb="6" eb="8">
      <t>ドウジ</t>
    </rPh>
    <rPh sb="15" eb="16">
      <t>カン</t>
    </rPh>
    <rPh sb="17" eb="18">
      <t>フク</t>
    </rPh>
    <rPh sb="18" eb="19">
      <t>カン</t>
    </rPh>
    <rPh sb="20" eb="22">
      <t>セコウ</t>
    </rPh>
    <rPh sb="24" eb="26">
      <t>バアイ</t>
    </rPh>
    <rPh sb="26" eb="27">
      <t>ナド</t>
    </rPh>
    <rPh sb="27" eb="28">
      <t>ヨウ</t>
    </rPh>
    <rPh sb="42" eb="43">
      <t>マス</t>
    </rPh>
    <rPh sb="44" eb="46">
      <t>ハンイ</t>
    </rPh>
    <rPh sb="59" eb="60">
      <t>トコ</t>
    </rPh>
    <rPh sb="60" eb="61">
      <t>０</t>
    </rPh>
    <rPh sb="61" eb="62">
      <t>ツチ</t>
    </rPh>
    <rPh sb="62" eb="63">
      <t>リョウ</t>
    </rPh>
    <rPh sb="69" eb="71">
      <t>ウメモド</t>
    </rPh>
    <rPh sb="74" eb="76">
      <t>コウジョ</t>
    </rPh>
    <rPh sb="77" eb="79">
      <t>タイショウ</t>
    </rPh>
    <phoneticPr fontId="1"/>
  </si>
  <si>
    <t>下表は、給水管と同時にきょう・ﾎﾞｯｸｽを施工する場合等用です。きょう・ﾎﾞｯｸｽは管路の床掘範囲に包含されるものとし、床掘土量を０rm3、埋戻土量は控除の対象としてください。</t>
    <rPh sb="0" eb="1">
      <t>シタ</t>
    </rPh>
    <rPh sb="1" eb="2">
      <t>ヒョウ</t>
    </rPh>
    <rPh sb="4" eb="7">
      <t>キュウスイカン</t>
    </rPh>
    <rPh sb="8" eb="10">
      <t>ドウジ</t>
    </rPh>
    <rPh sb="21" eb="23">
      <t>セコウ</t>
    </rPh>
    <rPh sb="25" eb="27">
      <t>バアイ</t>
    </rPh>
    <rPh sb="27" eb="28">
      <t>ナド</t>
    </rPh>
    <rPh sb="28" eb="29">
      <t>ヨウ</t>
    </rPh>
    <rPh sb="42" eb="44">
      <t>カンロ</t>
    </rPh>
    <rPh sb="45" eb="47">
      <t>ハンイ</t>
    </rPh>
    <rPh sb="60" eb="61">
      <t>トコ</t>
    </rPh>
    <rPh sb="61" eb="62">
      <t>０</t>
    </rPh>
    <rPh sb="62" eb="63">
      <t>ツチ</t>
    </rPh>
    <rPh sb="63" eb="64">
      <t>リョウ</t>
    </rPh>
    <rPh sb="70" eb="72">
      <t>ウメモド</t>
    </rPh>
    <rPh sb="75" eb="77">
      <t>コウジョ</t>
    </rPh>
    <rPh sb="78" eb="80">
      <t>タイショウ</t>
    </rPh>
    <phoneticPr fontId="1"/>
  </si>
  <si>
    <t>　各表の「数量」欄に設計数量、その他必要事項を入力すると、設計土量・合計を計算します。
　給水、電気設備の管路土工等、本表にない工種の土量は別途算出し、本表を編集または別表を用い、集計を行ってください。
　その他、必要に応じ修正を行い、使用してください。
　必ず、床掘、埋戻、残土等の土工量としての整合性の確認及び各シート、総括表の検算を行うようにしてください。</t>
    <rPh sb="17" eb="18">
      <t>タ</t>
    </rPh>
    <rPh sb="18" eb="20">
      <t>ヒツヨウ</t>
    </rPh>
    <rPh sb="20" eb="22">
      <t>ジコウ</t>
    </rPh>
    <rPh sb="105" eb="106">
      <t>タ</t>
    </rPh>
    <rPh sb="115" eb="116">
      <t>オコナ</t>
    </rPh>
    <rPh sb="118" eb="120">
      <t>シヨウ</t>
    </rPh>
    <phoneticPr fontId="1"/>
  </si>
  <si>
    <t>　本表の土工量は、他の施設との土工範囲の重複、舗装の仕上がり版と路床版との差異等については、一部（U型側溝桝工の桝部と側溝部の土工範囲いの重複等）を除き、考慮していません。現場の条件等に合わせ、適宜、修正等を行ってください。
　床掘り・埋戻しの積算区分については、原則として「公園緑地整備工事数量算出等要領」に基づき決定しています。
　ただし、埋戻しの単位土量が１ｍ３以上であっても、その埋戻し土量が複数の基礎の合計である構造物（遊具等）は、１箇所あたりの埋戻し土量が１ｍ３未満の構造物として積算区分を決定しています。
　埋戻しの単位土量が１ｍ３未満であっても、連続して埋戻しができる延長物の構造物（縁石・布コンクリート基礎の柵等）は、１箇所あたりの埋戻し土量が１ｍ３以上の構造物として積算区分を決定しています。
　したがって、延長物については、各工種毎の埋戻しの単位土量に数量を乗じた設計土量が１ｍ３に満たない場合、積算区分の見直しを各自で行ってください。</t>
    <rPh sb="1" eb="2">
      <t>ホン</t>
    </rPh>
    <rPh sb="2" eb="3">
      <t>ヒョウ</t>
    </rPh>
    <rPh sb="26" eb="28">
      <t>シア</t>
    </rPh>
    <rPh sb="30" eb="31">
      <t>バン</t>
    </rPh>
    <rPh sb="32" eb="34">
      <t>ロショウ</t>
    </rPh>
    <rPh sb="34" eb="35">
      <t>バン</t>
    </rPh>
    <rPh sb="37" eb="39">
      <t>サイ</t>
    </rPh>
    <rPh sb="39" eb="40">
      <t>ナド</t>
    </rPh>
    <rPh sb="56" eb="57">
      <t>マス</t>
    </rPh>
    <rPh sb="57" eb="58">
      <t>ブ</t>
    </rPh>
    <rPh sb="59" eb="61">
      <t>ソッコウ</t>
    </rPh>
    <rPh sb="61" eb="62">
      <t>ブ</t>
    </rPh>
    <rPh sb="65" eb="67">
      <t>ハンイ</t>
    </rPh>
    <rPh sb="69" eb="71">
      <t>チョウフク</t>
    </rPh>
    <rPh sb="86" eb="88">
      <t>ゲンバ</t>
    </rPh>
    <rPh sb="89" eb="91">
      <t>ジョウケン</t>
    </rPh>
    <rPh sb="91" eb="92">
      <t>ナド</t>
    </rPh>
    <rPh sb="93" eb="94">
      <t>ア</t>
    </rPh>
    <rPh sb="97" eb="99">
      <t>テキギ</t>
    </rPh>
    <rPh sb="100" eb="102">
      <t>シュウセイ</t>
    </rPh>
    <rPh sb="102" eb="103">
      <t>ナド</t>
    </rPh>
    <rPh sb="104" eb="105">
      <t>オコナ</t>
    </rPh>
    <rPh sb="146" eb="148">
      <t>スウリョウ</t>
    </rPh>
    <rPh sb="148" eb="150">
      <t>サンシュツ</t>
    </rPh>
    <rPh sb="150" eb="151">
      <t>ナド</t>
    </rPh>
    <phoneticPr fontId="1"/>
  </si>
  <si>
    <t>引込柱[ｺﾝｸﾘｰﾄﾎﾟｰﾙ]</t>
    <phoneticPr fontId="1"/>
  </si>
  <si>
    <t>引込柱[ｺﾝｸﾘｰﾄﾎﾟｰﾙ] の床掘り、埋戻し、残土処理は歩掛（引込柱設置工）に含まれる。（下表の残土量は。処分量）</t>
    <rPh sb="17" eb="19">
      <t>トコボリ</t>
    </rPh>
    <rPh sb="21" eb="23">
      <t>ウメモド</t>
    </rPh>
    <rPh sb="25" eb="27">
      <t>ザンド</t>
    </rPh>
    <rPh sb="27" eb="29">
      <t>ショリ</t>
    </rPh>
    <rPh sb="30" eb="32">
      <t>ブガカリ</t>
    </rPh>
    <rPh sb="33" eb="35">
      <t>ヒキコミ</t>
    </rPh>
    <rPh sb="35" eb="36">
      <t>ハシラ</t>
    </rPh>
    <rPh sb="36" eb="38">
      <t>セッチ</t>
    </rPh>
    <rPh sb="38" eb="39">
      <t>）</t>
    </rPh>
    <rPh sb="40" eb="42">
      <t>フクマ</t>
    </rPh>
    <rPh sb="41" eb="42">
      <t>フク</t>
    </rPh>
    <rPh sb="47" eb="48">
      <t>シタ</t>
    </rPh>
    <rPh sb="48" eb="49">
      <t>ヒョウ</t>
    </rPh>
    <rPh sb="50" eb="52">
      <t>ザンド</t>
    </rPh>
    <rPh sb="52" eb="53">
      <t>リョウ</t>
    </rPh>
    <rPh sb="55" eb="57">
      <t>ショブン</t>
    </rPh>
    <rPh sb="57" eb="58">
      <t>リョウ</t>
    </rPh>
    <phoneticPr fontId="1"/>
  </si>
  <si>
    <t>ここから</t>
    <phoneticPr fontId="1"/>
  </si>
  <si>
    <t>LED-A200H</t>
    <phoneticPr fontId="1"/>
  </si>
  <si>
    <t>LED-A200S</t>
    <phoneticPr fontId="1"/>
  </si>
  <si>
    <t>LED-A250H</t>
    <phoneticPr fontId="1"/>
  </si>
  <si>
    <t>LED-A250S</t>
    <phoneticPr fontId="1"/>
  </si>
  <si>
    <t>LED-C100H</t>
    <phoneticPr fontId="1"/>
  </si>
  <si>
    <t>LED-C100S</t>
    <phoneticPr fontId="1"/>
  </si>
  <si>
    <t>LED-C200H</t>
    <phoneticPr fontId="1"/>
  </si>
  <si>
    <t>LED-C200S</t>
    <phoneticPr fontId="1"/>
  </si>
  <si>
    <t>基</t>
    <phoneticPr fontId="14"/>
  </si>
  <si>
    <t>BT-AT-PH</t>
    <phoneticPr fontId="1"/>
  </si>
  <si>
    <t>BT-AT-PS</t>
    <phoneticPr fontId="1"/>
  </si>
  <si>
    <t>BT-BT-PH</t>
    <phoneticPr fontId="1"/>
  </si>
  <si>
    <t>BT-BT-PS</t>
    <phoneticPr fontId="1"/>
  </si>
  <si>
    <t>令和５年７月</t>
    <phoneticPr fontId="1"/>
  </si>
  <si>
    <r>
      <t>『公園緑地施設標準図集　平成３０年４月（令和５年７月</t>
    </r>
    <r>
      <rPr>
        <b/>
        <sz val="20"/>
        <color indexed="30"/>
        <rFont val="HG丸ｺﾞｼｯｸM-PRO"/>
        <family val="3"/>
        <charset val="128"/>
      </rPr>
      <t>部分改定）』</t>
    </r>
    <rPh sb="12" eb="14">
      <t>ヘイセイ</t>
    </rPh>
    <rPh sb="16" eb="17">
      <t>ネン</t>
    </rPh>
    <phoneticPr fontId="1"/>
  </si>
  <si>
    <t>照明灯((LED・丸型)工</t>
  </si>
  <si>
    <t>照明灯((LED・歩道灯型)工</t>
    <rPh sb="9" eb="12">
      <t>ホドウトウ</t>
    </rPh>
    <phoneticPr fontId="1"/>
  </si>
  <si>
    <t>定額分電盤(1回路・スタンド型)工</t>
    <rPh sb="0" eb="5">
      <t>テイガクブンデンバン</t>
    </rPh>
    <rPh sb="7" eb="9">
      <t>カイロ</t>
    </rPh>
    <rPh sb="16" eb="17">
      <t>コウ</t>
    </rPh>
    <phoneticPr fontId="1"/>
  </si>
  <si>
    <t>定額分電盤(2回路・スタンド型)工</t>
    <rPh sb="0" eb="5">
      <t>テイガクブンデンバン</t>
    </rPh>
    <rPh sb="7" eb="9">
      <t>カイロ</t>
    </rPh>
    <rPh sb="16" eb="17">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</si>
</sst>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0_);[Red]\(0.000\)"/>
    <numFmt numFmtId="177" formatCode="0.0000"/>
    <numFmt numFmtId="178" formatCode="#,##0.000_);[Red]\(#,##0.000\)"/>
    <numFmt numFmtId="179" formatCode="#,##0_);[Red]\(#,##0\)"/>
    <numFmt numFmtId="180" formatCode="#,##0.000_ ;[Red]\-#,##0.000\ "/>
    <numFmt numFmtId="181" formatCode="#,##0_ ;[Red]\-#,##0\ "/>
    <numFmt numFmtId="182" formatCode="#,##0.00_ ;[Red]\-#,##0.00\ "/>
    <numFmt numFmtId="183" formatCode="0_);[Red]\(0\)"/>
    <numFmt numFmtId="184" formatCode="#,##0.000;&quot;▲ &quot;#,##0.000"/>
  </numFmts>
  <fonts count="37" x14ac:knownFonts="1">
    <font>
      <sz val="11"/>
      <name val="HG丸ｺﾞｼｯｸM-PRO"/>
      <family val="3"/>
      <charset val="128"/>
    </font>
    <font>
      <sz val="6"/>
      <name val="ＭＳ Ｐゴシック"/>
      <family val="3"/>
      <charset val="128"/>
    </font>
    <font>
      <sz val="10"/>
      <name val="HG丸ｺﾞｼｯｸM-PRO"/>
      <family val="3"/>
      <charset val="128"/>
    </font>
    <font>
      <sz val="9"/>
      <name val="HG丸ｺﾞｼｯｸM-PRO"/>
      <family val="3"/>
      <charset val="128"/>
    </font>
    <font>
      <sz val="8"/>
      <name val="HG丸ｺﾞｼｯｸM-PRO"/>
      <family val="3"/>
      <charset val="128"/>
    </font>
    <font>
      <b/>
      <sz val="8"/>
      <name val="HG丸ｺﾞｼｯｸM-PRO"/>
      <family val="3"/>
      <charset val="128"/>
    </font>
    <font>
      <sz val="9"/>
      <color indexed="10"/>
      <name val="HG丸ｺﾞｼｯｸM-PRO"/>
      <family val="3"/>
      <charset val="128"/>
    </font>
    <font>
      <vertAlign val="superscript"/>
      <sz val="9"/>
      <name val="HG丸ｺﾞｼｯｸM-PRO"/>
      <family val="3"/>
      <charset val="128"/>
    </font>
    <font>
      <sz val="8"/>
      <color indexed="10"/>
      <name val="HG丸ｺﾞｼｯｸM-PRO"/>
      <family val="3"/>
      <charset val="128"/>
    </font>
    <font>
      <b/>
      <sz val="18"/>
      <name val="HG丸ｺﾞｼｯｸM-PRO"/>
      <family val="3"/>
      <charset val="128"/>
    </font>
    <font>
      <sz val="7.5"/>
      <name val="HG丸ｺﾞｼｯｸM-PRO"/>
      <family val="3"/>
      <charset val="128"/>
    </font>
    <font>
      <b/>
      <sz val="11"/>
      <name val="HG丸ｺﾞｼｯｸM-PRO"/>
      <family val="3"/>
      <charset val="128"/>
    </font>
    <font>
      <b/>
      <sz val="9"/>
      <name val="HG丸ｺﾞｼｯｸM-PRO"/>
      <family val="3"/>
      <charset val="128"/>
    </font>
    <font>
      <sz val="12"/>
      <name val="HG丸ｺﾞｼｯｸM-PRO"/>
      <family val="3"/>
      <charset val="128"/>
    </font>
    <font>
      <sz val="6"/>
      <name val="HG丸ｺﾞｼｯｸM-PRO"/>
      <family val="3"/>
      <charset val="128"/>
    </font>
    <font>
      <sz val="7"/>
      <name val="HG丸ｺﾞｼｯｸM-PRO"/>
      <family val="3"/>
      <charset val="128"/>
    </font>
    <font>
      <sz val="11"/>
      <name val="HG丸ｺﾞｼｯｸM-PRO"/>
      <family val="3"/>
      <charset val="128"/>
    </font>
    <font>
      <vertAlign val="superscript"/>
      <sz val="9"/>
      <color indexed="10"/>
      <name val="HG丸ｺﾞｼｯｸM-PRO"/>
      <family val="3"/>
      <charset val="128"/>
    </font>
    <font>
      <b/>
      <vertAlign val="superscript"/>
      <sz val="9"/>
      <name val="HG丸ｺﾞｼｯｸM-PRO"/>
      <family val="3"/>
      <charset val="128"/>
    </font>
    <font>
      <strike/>
      <sz val="8"/>
      <name val="HG丸ｺﾞｼｯｸM-PRO"/>
      <family val="3"/>
      <charset val="128"/>
    </font>
    <font>
      <b/>
      <sz val="20"/>
      <color indexed="30"/>
      <name val="HG丸ｺﾞｼｯｸM-PRO"/>
      <family val="3"/>
      <charset val="128"/>
    </font>
    <font>
      <sz val="8"/>
      <color rgb="FF0070C0"/>
      <name val="HG丸ｺﾞｼｯｸM-PRO"/>
      <family val="3"/>
      <charset val="128"/>
    </font>
    <font>
      <sz val="9"/>
      <color rgb="FFFF0000"/>
      <name val="HG丸ｺﾞｼｯｸM-PRO"/>
      <family val="3"/>
      <charset val="128"/>
    </font>
    <font>
      <sz val="9"/>
      <color rgb="FF0070C0"/>
      <name val="HG丸ｺﾞｼｯｸM-PRO"/>
      <family val="3"/>
      <charset val="128"/>
    </font>
    <font>
      <sz val="8"/>
      <color rgb="FFFF0000"/>
      <name val="HG丸ｺﾞｼｯｸM-PRO"/>
      <family val="3"/>
      <charset val="128"/>
    </font>
    <font>
      <strike/>
      <sz val="8"/>
      <color rgb="FFFF0000"/>
      <name val="HG丸ｺﾞｼｯｸM-PRO"/>
      <family val="3"/>
      <charset val="128"/>
    </font>
    <font>
      <sz val="8"/>
      <color theme="1"/>
      <name val="HG丸ｺﾞｼｯｸM-PRO"/>
      <family val="3"/>
      <charset val="128"/>
    </font>
    <font>
      <sz val="7.5"/>
      <color rgb="FF0070C0"/>
      <name val="HG丸ｺﾞｼｯｸM-PRO"/>
      <family val="3"/>
      <charset val="128"/>
    </font>
    <font>
      <sz val="10"/>
      <color rgb="FF0070C0"/>
      <name val="HG丸ｺﾞｼｯｸM-PRO"/>
      <family val="3"/>
      <charset val="128"/>
    </font>
    <font>
      <b/>
      <sz val="10"/>
      <color rgb="FF0070C0"/>
      <name val="HG丸ｺﾞｼｯｸM-PRO"/>
      <family val="3"/>
      <charset val="128"/>
    </font>
    <font>
      <b/>
      <sz val="22"/>
      <color rgb="FF0070C0"/>
      <name val="HG丸ｺﾞｼｯｸM-PRO"/>
      <family val="3"/>
      <charset val="128"/>
    </font>
    <font>
      <sz val="28"/>
      <color rgb="FFFF0000"/>
      <name val="HG丸ｺﾞｼｯｸM-PRO"/>
      <family val="3"/>
      <charset val="128"/>
    </font>
    <font>
      <b/>
      <sz val="20"/>
      <color rgb="FF0070C0"/>
      <name val="HG丸ｺﾞｼｯｸM-PRO"/>
      <family val="3"/>
      <charset val="128"/>
    </font>
    <font>
      <b/>
      <sz val="28"/>
      <color rgb="FF0070C0"/>
      <name val="HG丸ｺﾞｼｯｸM-PRO"/>
      <family val="3"/>
      <charset val="128"/>
    </font>
    <font>
      <b/>
      <strike/>
      <sz val="22"/>
      <color rgb="FF0070C0"/>
      <name val="HG丸ｺﾞｼｯｸM-PRO"/>
      <family val="3"/>
      <charset val="128"/>
    </font>
    <font>
      <sz val="11"/>
      <color rgb="FFFFFF00"/>
      <name val="HG丸ｺﾞｼｯｸM-PRO"/>
      <family val="3"/>
      <charset val="128"/>
    </font>
    <font>
      <sz val="11"/>
      <color rgb="FFFF0000"/>
      <name val="HG丸ｺﾞｼｯｸM-PRO"/>
      <family val="3"/>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45"/>
        <bgColor indexed="64"/>
      </patternFill>
    </fill>
    <fill>
      <patternFill patternType="solid">
        <fgColor rgb="FFCCFFCC"/>
        <bgColor indexed="64"/>
      </patternFill>
    </fill>
  </fills>
  <borders count="102">
    <border>
      <left/>
      <right/>
      <top/>
      <bottom/>
      <diagonal/>
    </border>
    <border>
      <left style="thin">
        <color indexed="64"/>
      </left>
      <right style="thin">
        <color indexed="64"/>
      </right>
      <top style="hair">
        <color indexed="64"/>
      </top>
      <bottom style="double">
        <color indexed="64"/>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thin">
        <color indexed="64"/>
      </right>
      <top style="hair">
        <color indexed="64"/>
      </top>
      <bottom style="double">
        <color indexed="64"/>
      </bottom>
      <diagonal/>
    </border>
    <border>
      <left/>
      <right style="dotted">
        <color indexed="64"/>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dotted">
        <color indexed="64"/>
      </left>
      <right style="dotted">
        <color indexed="64"/>
      </right>
      <top/>
      <bottom style="thin">
        <color indexed="64"/>
      </bottom>
      <diagonal/>
    </border>
    <border>
      <left style="thin">
        <color indexed="64"/>
      </left>
      <right style="dashed">
        <color indexed="64"/>
      </right>
      <top style="double">
        <color indexed="64"/>
      </top>
      <bottom style="thin">
        <color indexed="64"/>
      </bottom>
      <diagonal/>
    </border>
    <border>
      <left/>
      <right style="dotted">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style="dotted">
        <color indexed="64"/>
      </right>
      <top style="hair">
        <color indexed="64"/>
      </top>
      <bottom style="hair">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hair">
        <color indexed="64"/>
      </bottom>
      <diagonal/>
    </border>
    <border>
      <left style="dotted">
        <color indexed="64"/>
      </left>
      <right style="dotted">
        <color indexed="64"/>
      </right>
      <top style="hair">
        <color indexed="64"/>
      </top>
      <bottom/>
      <diagonal/>
    </border>
    <border>
      <left style="thin">
        <color indexed="64"/>
      </left>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dashed">
        <color indexed="64"/>
      </right>
      <top style="hair">
        <color indexed="64"/>
      </top>
      <bottom style="hair">
        <color indexed="64"/>
      </bottom>
      <diagonal/>
    </border>
    <border>
      <left style="thin">
        <color indexed="64"/>
      </left>
      <right/>
      <top style="hair">
        <color indexed="64"/>
      </top>
      <bottom/>
      <diagonal/>
    </border>
    <border>
      <left style="thin">
        <color indexed="64"/>
      </left>
      <right style="dashed">
        <color indexed="64"/>
      </right>
      <top style="hair">
        <color indexed="64"/>
      </top>
      <bottom/>
      <diagonal/>
    </border>
    <border>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top style="double">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style="double">
        <color indexed="64"/>
      </top>
      <bottom style="hair">
        <color indexed="64"/>
      </bottom>
      <diagonal/>
    </border>
    <border>
      <left style="thin">
        <color indexed="64"/>
      </left>
      <right/>
      <top style="hair">
        <color indexed="64"/>
      </top>
      <bottom style="double">
        <color indexed="64"/>
      </bottom>
      <diagonal/>
    </border>
    <border>
      <left style="thin">
        <color indexed="64"/>
      </left>
      <right style="dotted">
        <color indexed="64"/>
      </right>
      <top style="hair">
        <color indexed="64"/>
      </top>
      <bottom style="double">
        <color indexed="64"/>
      </bottom>
      <diagonal/>
    </border>
    <border>
      <left style="thin">
        <color indexed="64"/>
      </left>
      <right style="dotted">
        <color indexed="64"/>
      </right>
      <top style="hair">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thin">
        <color indexed="64"/>
      </right>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mediumDashDotDot">
        <color indexed="63"/>
      </left>
      <right/>
      <top style="mediumDashDotDot">
        <color indexed="63"/>
      </top>
      <bottom/>
      <diagonal/>
    </border>
    <border>
      <left/>
      <right/>
      <top style="mediumDashDotDot">
        <color indexed="63"/>
      </top>
      <bottom/>
      <diagonal/>
    </border>
    <border>
      <left/>
      <right style="mediumDashDotDot">
        <color indexed="63"/>
      </right>
      <top style="mediumDashDotDot">
        <color indexed="63"/>
      </top>
      <bottom/>
      <diagonal/>
    </border>
    <border>
      <left style="mediumDashDotDot">
        <color indexed="63"/>
      </left>
      <right/>
      <top/>
      <bottom/>
      <diagonal/>
    </border>
    <border>
      <left/>
      <right style="mediumDashDotDot">
        <color indexed="63"/>
      </right>
      <top/>
      <bottom/>
      <diagonal/>
    </border>
    <border>
      <left style="mediumDashDotDot">
        <color indexed="63"/>
      </left>
      <right/>
      <top/>
      <bottom style="mediumDashDotDot">
        <color indexed="63"/>
      </bottom>
      <diagonal/>
    </border>
    <border>
      <left/>
      <right/>
      <top/>
      <bottom style="mediumDashDotDot">
        <color indexed="63"/>
      </bottom>
      <diagonal/>
    </border>
    <border>
      <left/>
      <right style="mediumDashDotDot">
        <color indexed="63"/>
      </right>
      <top/>
      <bottom style="mediumDashDotDot">
        <color indexed="63"/>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bottom style="hair">
        <color indexed="64"/>
      </bottom>
      <diagonal/>
    </border>
    <border>
      <left style="thin">
        <color indexed="64"/>
      </left>
      <right style="dashed">
        <color indexed="64"/>
      </right>
      <top style="hair">
        <color indexed="64"/>
      </top>
      <bottom style="double">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double">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top style="hair">
        <color indexed="64"/>
      </top>
      <bottom style="hair">
        <color indexed="64"/>
      </bottom>
      <diagonal/>
    </border>
  </borders>
  <cellStyleXfs count="2">
    <xf numFmtId="0" fontId="0" fillId="0" borderId="0"/>
    <xf numFmtId="0" fontId="2" fillId="0" borderId="0">
      <alignment horizontal="center" vertical="center"/>
    </xf>
  </cellStyleXfs>
  <cellXfs count="375">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4" fillId="0" borderId="7" xfId="0" applyFont="1" applyBorder="1" applyAlignment="1">
      <alignment horizontal="center" vertical="center" wrapText="1"/>
    </xf>
    <xf numFmtId="0" fontId="4" fillId="0" borderId="0" xfId="0" applyFont="1" applyBorder="1" applyAlignment="1">
      <alignment vertical="center"/>
    </xf>
    <xf numFmtId="0" fontId="6" fillId="0" borderId="8" xfId="0" applyFont="1" applyBorder="1" applyAlignment="1">
      <alignment horizontal="left" vertical="center" indent="1"/>
    </xf>
    <xf numFmtId="0" fontId="6" fillId="0" borderId="0" xfId="0" applyFont="1" applyBorder="1" applyAlignment="1">
      <alignment horizontal="left" vertical="center" indent="1"/>
    </xf>
    <xf numFmtId="0" fontId="4" fillId="2" borderId="4"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177" fontId="4" fillId="0" borderId="0" xfId="0" applyNumberFormat="1" applyFont="1" applyAlignment="1">
      <alignment vertical="center"/>
    </xf>
    <xf numFmtId="0" fontId="4" fillId="2" borderId="7"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7" xfId="0" applyFont="1" applyFill="1" applyBorder="1" applyAlignment="1">
      <alignment vertical="center"/>
    </xf>
    <xf numFmtId="0" fontId="4" fillId="2" borderId="15" xfId="0" applyFont="1" applyFill="1" applyBorder="1" applyAlignment="1">
      <alignment horizontal="center" vertical="center"/>
    </xf>
    <xf numFmtId="49" fontId="4" fillId="2" borderId="16" xfId="0" applyNumberFormat="1" applyFont="1" applyFill="1" applyBorder="1" applyAlignment="1">
      <alignment horizontal="center" vertical="center" wrapText="1"/>
    </xf>
    <xf numFmtId="0" fontId="4" fillId="2" borderId="17" xfId="0"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0" fontId="4" fillId="2" borderId="19" xfId="0" applyFont="1" applyFill="1" applyBorder="1" applyAlignment="1">
      <alignment horizontal="center" vertical="center"/>
    </xf>
    <xf numFmtId="49" fontId="4" fillId="2" borderId="20" xfId="0" applyNumberFormat="1" applyFont="1" applyFill="1" applyBorder="1" applyAlignment="1">
      <alignment horizontal="center" vertical="center" wrapText="1"/>
    </xf>
    <xf numFmtId="49" fontId="4" fillId="2" borderId="18" xfId="0" applyNumberFormat="1" applyFont="1" applyFill="1" applyBorder="1" applyAlignment="1">
      <alignment horizontal="left" vertical="center" wrapText="1"/>
    </xf>
    <xf numFmtId="49" fontId="4" fillId="2" borderId="16" xfId="0" applyNumberFormat="1" applyFont="1" applyFill="1" applyBorder="1" applyAlignment="1">
      <alignment horizontal="left" vertical="center" wrapText="1"/>
    </xf>
    <xf numFmtId="49" fontId="4" fillId="2" borderId="20" xfId="0" applyNumberFormat="1" applyFont="1" applyFill="1" applyBorder="1" applyAlignment="1">
      <alignment horizontal="left" vertical="center" wrapText="1"/>
    </xf>
    <xf numFmtId="0" fontId="4" fillId="2" borderId="14" xfId="0" applyFont="1" applyFill="1" applyBorder="1" applyAlignment="1">
      <alignment vertical="center"/>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2" borderId="21" xfId="0" applyNumberFormat="1" applyFont="1" applyFill="1" applyBorder="1" applyAlignment="1">
      <alignment horizontal="left" vertical="center"/>
    </xf>
    <xf numFmtId="176" fontId="4" fillId="2" borderId="22" xfId="0" applyNumberFormat="1" applyFont="1" applyFill="1" applyBorder="1" applyAlignment="1">
      <alignment horizontal="left" vertical="center"/>
    </xf>
    <xf numFmtId="176" fontId="4" fillId="2" borderId="23" xfId="0" applyNumberFormat="1" applyFont="1" applyFill="1" applyBorder="1" applyAlignment="1">
      <alignment horizontal="left" vertical="center"/>
    </xf>
    <xf numFmtId="0" fontId="11" fillId="0" borderId="0" xfId="0" applyFont="1" applyAlignment="1">
      <alignment vertical="center"/>
    </xf>
    <xf numFmtId="0" fontId="13" fillId="0" borderId="0" xfId="0" applyFont="1" applyAlignment="1">
      <alignment vertical="center"/>
    </xf>
    <xf numFmtId="0" fontId="14" fillId="0" borderId="0" xfId="0" applyFont="1" applyAlignment="1">
      <alignment horizontal="left" vertical="center"/>
    </xf>
    <xf numFmtId="0" fontId="8" fillId="0" borderId="0" xfId="0" applyFont="1" applyAlignment="1">
      <alignment vertical="center"/>
    </xf>
    <xf numFmtId="0" fontId="4" fillId="2" borderId="24" xfId="0" applyFont="1" applyFill="1" applyBorder="1" applyAlignment="1">
      <alignment vertical="center" shrinkToFit="1"/>
    </xf>
    <xf numFmtId="0" fontId="4" fillId="2" borderId="7" xfId="0" applyFont="1" applyFill="1" applyBorder="1" applyAlignment="1">
      <alignment vertical="center" shrinkToFit="1"/>
    </xf>
    <xf numFmtId="0" fontId="4" fillId="0" borderId="0" xfId="0" applyFont="1" applyFill="1" applyAlignment="1">
      <alignment vertical="center"/>
    </xf>
    <xf numFmtId="0" fontId="4" fillId="2" borderId="1" xfId="0" applyFont="1" applyFill="1" applyBorder="1" applyAlignment="1">
      <alignment vertical="center" shrinkToFit="1"/>
    </xf>
    <xf numFmtId="0" fontId="21" fillId="2" borderId="7" xfId="0" applyFont="1" applyFill="1" applyBorder="1" applyAlignment="1">
      <alignment vertical="center" shrinkToFit="1"/>
    </xf>
    <xf numFmtId="0" fontId="4" fillId="2" borderId="25" xfId="0" applyFont="1" applyFill="1" applyBorder="1" applyAlignment="1">
      <alignment vertical="center" shrinkToFit="1"/>
    </xf>
    <xf numFmtId="0" fontId="21" fillId="0" borderId="0" xfId="0" applyFont="1" applyAlignment="1">
      <alignment vertical="center" wrapText="1"/>
    </xf>
    <xf numFmtId="0" fontId="21" fillId="0" borderId="0" xfId="0" applyFont="1" applyAlignment="1">
      <alignment vertical="center"/>
    </xf>
    <xf numFmtId="0" fontId="4" fillId="2" borderId="25" xfId="0" applyFont="1" applyFill="1" applyBorder="1" applyAlignment="1">
      <alignment horizontal="center" vertical="center" wrapText="1"/>
    </xf>
    <xf numFmtId="0" fontId="4" fillId="0" borderId="0" xfId="0" applyFont="1" applyBorder="1" applyAlignment="1">
      <alignment vertical="center" wrapText="1"/>
    </xf>
    <xf numFmtId="0" fontId="4" fillId="2" borderId="7" xfId="0" applyFont="1" applyFill="1" applyBorder="1" applyAlignment="1">
      <alignment horizontal="center" vertical="center" shrinkToFit="1"/>
    </xf>
    <xf numFmtId="180" fontId="4" fillId="0" borderId="11" xfId="0" applyNumberFormat="1" applyFont="1" applyFill="1" applyBorder="1" applyAlignment="1">
      <alignment vertical="center" shrinkToFit="1"/>
    </xf>
    <xf numFmtId="180" fontId="5" fillId="2" borderId="26" xfId="0" applyNumberFormat="1" applyFont="1" applyFill="1" applyBorder="1" applyAlignment="1">
      <alignment vertical="center" shrinkToFit="1"/>
    </xf>
    <xf numFmtId="180" fontId="5" fillId="2" borderId="27" xfId="0" applyNumberFormat="1" applyFont="1" applyFill="1" applyBorder="1" applyAlignment="1">
      <alignment vertical="center" shrinkToFit="1"/>
    </xf>
    <xf numFmtId="184" fontId="5" fillId="2" borderId="28" xfId="0" applyNumberFormat="1" applyFont="1" applyFill="1" applyBorder="1" applyAlignment="1">
      <alignment vertical="center" shrinkToFit="1"/>
    </xf>
    <xf numFmtId="180" fontId="5" fillId="2" borderId="5" xfId="0" applyNumberFormat="1" applyFont="1" applyFill="1" applyBorder="1" applyAlignment="1">
      <alignment vertical="center" shrinkToFit="1"/>
    </xf>
    <xf numFmtId="180" fontId="5" fillId="2" borderId="29" xfId="0" applyNumberFormat="1" applyFont="1" applyFill="1" applyBorder="1" applyAlignment="1">
      <alignment vertical="center" shrinkToFit="1"/>
    </xf>
    <xf numFmtId="180" fontId="5" fillId="2" borderId="30" xfId="0" applyNumberFormat="1" applyFont="1" applyFill="1" applyBorder="1" applyAlignment="1">
      <alignment vertical="center" shrinkToFit="1"/>
    </xf>
    <xf numFmtId="180" fontId="5" fillId="2" borderId="31" xfId="0" applyNumberFormat="1" applyFont="1" applyFill="1" applyBorder="1" applyAlignment="1">
      <alignment vertical="center" shrinkToFit="1"/>
    </xf>
    <xf numFmtId="180" fontId="5" fillId="2" borderId="32" xfId="0" applyNumberFormat="1" applyFont="1" applyFill="1" applyBorder="1" applyAlignment="1">
      <alignment vertical="center" shrinkToFit="1"/>
    </xf>
    <xf numFmtId="0" fontId="6" fillId="0" borderId="0" xfId="0" applyFont="1" applyFill="1" applyBorder="1" applyAlignment="1">
      <alignment horizontal="left" vertical="center" indent="1"/>
    </xf>
    <xf numFmtId="0" fontId="22" fillId="0" borderId="0" xfId="0" applyFont="1" applyFill="1" applyBorder="1" applyAlignment="1">
      <alignment horizontal="left" vertical="center" indent="1"/>
    </xf>
    <xf numFmtId="0" fontId="6" fillId="0" borderId="8" xfId="0" applyFont="1" applyFill="1" applyBorder="1" applyAlignment="1">
      <alignment horizontal="left" vertical="center" indent="1"/>
    </xf>
    <xf numFmtId="0" fontId="23" fillId="0" borderId="0" xfId="0" applyFont="1" applyAlignment="1">
      <alignment vertical="center"/>
    </xf>
    <xf numFmtId="0" fontId="23" fillId="0" borderId="0" xfId="0" applyFont="1" applyBorder="1" applyAlignment="1">
      <alignment horizontal="left" vertical="center" indent="1"/>
    </xf>
    <xf numFmtId="0" fontId="24" fillId="0" borderId="0" xfId="0" applyFont="1" applyAlignment="1">
      <alignment vertical="center"/>
    </xf>
    <xf numFmtId="0" fontId="22" fillId="0" borderId="0" xfId="0" applyFont="1" applyBorder="1" applyAlignment="1">
      <alignment vertical="center"/>
    </xf>
    <xf numFmtId="0" fontId="24" fillId="0" borderId="0" xfId="0" applyFont="1" applyBorder="1" applyAlignment="1">
      <alignment horizontal="left" vertical="center"/>
    </xf>
    <xf numFmtId="0" fontId="24" fillId="0" borderId="0" xfId="0" applyFont="1" applyBorder="1" applyAlignment="1">
      <alignment vertical="center"/>
    </xf>
    <xf numFmtId="0" fontId="24" fillId="0" borderId="0" xfId="0" applyFont="1" applyBorder="1" applyAlignment="1">
      <alignment horizontal="center" vertical="center"/>
    </xf>
    <xf numFmtId="0" fontId="22" fillId="0" borderId="0" xfId="0" applyFont="1" applyAlignment="1">
      <alignment vertical="center"/>
    </xf>
    <xf numFmtId="0" fontId="22" fillId="0" borderId="0" xfId="0" applyFont="1" applyBorder="1" applyAlignment="1">
      <alignment horizontal="left" vertical="center" indent="1"/>
    </xf>
    <xf numFmtId="0" fontId="22" fillId="0" borderId="8" xfId="0" applyFont="1" applyBorder="1" applyAlignment="1">
      <alignment horizontal="left" vertical="center" indent="1"/>
    </xf>
    <xf numFmtId="0" fontId="22" fillId="0" borderId="0" xfId="0" applyFont="1" applyFill="1" applyAlignment="1">
      <alignment horizontal="left" vertical="center" indent="1"/>
    </xf>
    <xf numFmtId="0" fontId="22" fillId="0" borderId="0" xfId="0" applyFont="1" applyAlignment="1">
      <alignment horizontal="center" vertical="center"/>
    </xf>
    <xf numFmtId="0" fontId="24" fillId="0" borderId="0" xfId="0" applyFont="1" applyFill="1" applyAlignment="1">
      <alignment vertical="center"/>
    </xf>
    <xf numFmtId="0" fontId="22" fillId="0" borderId="8" xfId="0" applyFont="1" applyFill="1" applyBorder="1" applyAlignment="1">
      <alignment horizontal="left" vertical="center" indent="1"/>
    </xf>
    <xf numFmtId="184" fontId="4" fillId="3" borderId="33" xfId="0" applyNumberFormat="1" applyFont="1" applyFill="1" applyBorder="1" applyAlignment="1">
      <alignment vertical="center" shrinkToFit="1"/>
    </xf>
    <xf numFmtId="0" fontId="24" fillId="0" borderId="0" xfId="0" applyFont="1" applyAlignment="1">
      <alignment horizontal="center" vertical="center"/>
    </xf>
    <xf numFmtId="0" fontId="24" fillId="0" borderId="0" xfId="0" applyFont="1" applyFill="1" applyAlignment="1">
      <alignment horizontal="center" vertical="center"/>
    </xf>
    <xf numFmtId="0" fontId="12" fillId="0" borderId="0" xfId="0" applyFont="1" applyAlignment="1">
      <alignment vertical="center"/>
    </xf>
    <xf numFmtId="0" fontId="3" fillId="0" borderId="0" xfId="0" applyFont="1" applyFill="1" applyAlignment="1">
      <alignment vertical="center"/>
    </xf>
    <xf numFmtId="183" fontId="2" fillId="0" borderId="0" xfId="1" applyNumberFormat="1" applyFill="1" applyAlignment="1">
      <alignment horizontal="center" vertical="center"/>
    </xf>
    <xf numFmtId="183" fontId="2" fillId="0" borderId="0" xfId="1" applyNumberFormat="1" applyFill="1" applyAlignment="1">
      <alignment vertical="center"/>
    </xf>
    <xf numFmtId="0" fontId="2" fillId="0" borderId="0" xfId="1" applyFill="1" applyAlignment="1">
      <alignment vertical="center"/>
    </xf>
    <xf numFmtId="183" fontId="16" fillId="0" borderId="0" xfId="1" applyNumberFormat="1" applyFont="1" applyFill="1" applyAlignment="1">
      <alignment horizontal="center" vertical="center"/>
    </xf>
    <xf numFmtId="0" fontId="16" fillId="0" borderId="0" xfId="1" applyFont="1" applyFill="1" applyAlignment="1">
      <alignment vertical="center"/>
    </xf>
    <xf numFmtId="183" fontId="16" fillId="0" borderId="0" xfId="1" applyNumberFormat="1" applyFont="1" applyFill="1" applyAlignment="1">
      <alignment vertical="center"/>
    </xf>
    <xf numFmtId="183" fontId="16" fillId="0" borderId="0" xfId="1" applyNumberFormat="1" applyFont="1" applyFill="1" applyAlignment="1">
      <alignment horizontal="right" vertical="center"/>
    </xf>
    <xf numFmtId="0" fontId="16" fillId="0" borderId="0" xfId="1" applyNumberFormat="1" applyFont="1" applyFill="1" applyAlignment="1">
      <alignment horizontal="center" vertical="center"/>
    </xf>
    <xf numFmtId="183" fontId="16" fillId="0" borderId="0" xfId="1" applyNumberFormat="1" applyFont="1" applyFill="1" applyAlignment="1">
      <alignment horizontal="center" vertical="top"/>
    </xf>
    <xf numFmtId="183" fontId="0" fillId="0" borderId="0" xfId="1" quotePrefix="1" applyNumberFormat="1" applyFont="1" applyFill="1" applyAlignment="1">
      <alignment horizontal="center" vertical="top" shrinkToFit="1"/>
    </xf>
    <xf numFmtId="0" fontId="16" fillId="0" borderId="0" xfId="1" applyFont="1" applyFill="1" applyAlignment="1">
      <alignment vertical="top" wrapText="1"/>
    </xf>
    <xf numFmtId="183" fontId="16" fillId="0" borderId="0" xfId="1" applyNumberFormat="1" applyFont="1" applyFill="1" applyAlignment="1">
      <alignment horizontal="center" vertical="top" shrinkToFit="1"/>
    </xf>
    <xf numFmtId="0" fontId="16" fillId="0" borderId="0" xfId="1" applyFont="1" applyFill="1" applyAlignment="1">
      <alignment vertical="top"/>
    </xf>
    <xf numFmtId="183" fontId="2" fillId="0" borderId="0" xfId="1" applyNumberFormat="1" applyFill="1" applyAlignment="1">
      <alignment horizontal="center" vertical="top"/>
    </xf>
    <xf numFmtId="0" fontId="2" fillId="0" borderId="0" xfId="1" applyFont="1" applyFill="1" applyAlignment="1">
      <alignment vertical="center"/>
    </xf>
    <xf numFmtId="57" fontId="2" fillId="0" borderId="0" xfId="1" applyNumberFormat="1" applyFill="1" applyAlignment="1">
      <alignment horizontal="left" vertical="center"/>
    </xf>
    <xf numFmtId="184" fontId="5" fillId="2" borderId="34" xfId="0" applyNumberFormat="1" applyFont="1" applyFill="1" applyBorder="1" applyAlignment="1">
      <alignment vertical="center" shrinkToFit="1"/>
    </xf>
    <xf numFmtId="184" fontId="5" fillId="2" borderId="35" xfId="0" applyNumberFormat="1" applyFont="1" applyFill="1" applyBorder="1" applyAlignment="1">
      <alignment vertical="center" shrinkToFit="1"/>
    </xf>
    <xf numFmtId="184" fontId="5" fillId="2" borderId="36" xfId="0" applyNumberFormat="1" applyFont="1" applyFill="1" applyBorder="1" applyAlignment="1">
      <alignment vertical="center" shrinkToFit="1"/>
    </xf>
    <xf numFmtId="184" fontId="5" fillId="2" borderId="27" xfId="0" applyNumberFormat="1" applyFont="1" applyFill="1" applyBorder="1" applyAlignment="1">
      <alignment vertical="center" shrinkToFit="1"/>
    </xf>
    <xf numFmtId="184" fontId="5" fillId="2" borderId="26" xfId="0" applyNumberFormat="1" applyFont="1" applyFill="1" applyBorder="1" applyAlignment="1">
      <alignment vertical="center" shrinkToFit="1"/>
    </xf>
    <xf numFmtId="184" fontId="4" fillId="3" borderId="37" xfId="0" applyNumberFormat="1" applyFont="1" applyFill="1" applyBorder="1" applyAlignment="1">
      <alignment vertical="center" shrinkToFit="1"/>
    </xf>
    <xf numFmtId="184" fontId="4" fillId="3" borderId="38" xfId="0" applyNumberFormat="1" applyFont="1" applyFill="1" applyBorder="1" applyAlignment="1">
      <alignment vertical="center" shrinkToFit="1"/>
    </xf>
    <xf numFmtId="184" fontId="24" fillId="0" borderId="33" xfId="0" applyNumberFormat="1" applyFont="1" applyFill="1" applyBorder="1" applyAlignment="1">
      <alignment vertical="center" shrinkToFit="1"/>
    </xf>
    <xf numFmtId="184" fontId="24" fillId="0" borderId="38" xfId="0" applyNumberFormat="1" applyFont="1" applyFill="1" applyBorder="1" applyAlignment="1">
      <alignment vertical="center" shrinkToFit="1"/>
    </xf>
    <xf numFmtId="184" fontId="4" fillId="0" borderId="38" xfId="0" applyNumberFormat="1" applyFont="1" applyFill="1" applyBorder="1" applyAlignment="1">
      <alignment vertical="center" shrinkToFit="1"/>
    </xf>
    <xf numFmtId="180" fontId="4" fillId="2" borderId="39" xfId="0" applyNumberFormat="1" applyFont="1" applyFill="1" applyBorder="1" applyAlignment="1">
      <alignment vertical="center" shrinkToFit="1"/>
    </xf>
    <xf numFmtId="180" fontId="4" fillId="2" borderId="40" xfId="0" applyNumberFormat="1" applyFont="1" applyFill="1" applyBorder="1" applyAlignment="1">
      <alignment vertical="center" shrinkToFit="1"/>
    </xf>
    <xf numFmtId="180" fontId="4" fillId="0" borderId="41" xfId="0" applyNumberFormat="1" applyFont="1" applyBorder="1" applyAlignment="1">
      <alignment vertical="center" shrinkToFit="1"/>
    </xf>
    <xf numFmtId="180" fontId="4" fillId="0" borderId="42" xfId="0" applyNumberFormat="1" applyFont="1" applyBorder="1" applyAlignment="1">
      <alignment vertical="center" shrinkToFit="1"/>
    </xf>
    <xf numFmtId="180" fontId="4" fillId="0" borderId="43" xfId="0" applyNumberFormat="1" applyFont="1" applyBorder="1" applyAlignment="1">
      <alignment vertical="center" shrinkToFit="1"/>
    </xf>
    <xf numFmtId="180" fontId="4" fillId="2" borderId="44" xfId="0" applyNumberFormat="1" applyFont="1" applyFill="1" applyBorder="1" applyAlignment="1">
      <alignment horizontal="center" vertical="center" shrinkToFit="1"/>
    </xf>
    <xf numFmtId="180" fontId="4" fillId="2" borderId="45" xfId="0" applyNumberFormat="1" applyFont="1" applyFill="1" applyBorder="1" applyAlignment="1">
      <alignment horizontal="center" vertical="center" shrinkToFit="1"/>
    </xf>
    <xf numFmtId="180" fontId="4" fillId="0" borderId="22" xfId="0" applyNumberFormat="1" applyFont="1" applyFill="1" applyBorder="1" applyAlignment="1">
      <alignment vertical="center" shrinkToFit="1"/>
    </xf>
    <xf numFmtId="180" fontId="4" fillId="0" borderId="33" xfId="0" applyNumberFormat="1" applyFont="1" applyFill="1" applyBorder="1" applyAlignment="1">
      <alignment vertical="center" shrinkToFit="1"/>
    </xf>
    <xf numFmtId="180" fontId="4" fillId="0" borderId="18" xfId="0" applyNumberFormat="1" applyFont="1" applyFill="1" applyBorder="1" applyAlignment="1">
      <alignment vertical="center" shrinkToFit="1"/>
    </xf>
    <xf numFmtId="180" fontId="4" fillId="2" borderId="44" xfId="0" applyNumberFormat="1" applyFont="1" applyFill="1" applyBorder="1" applyAlignment="1">
      <alignment vertical="center" shrinkToFit="1"/>
    </xf>
    <xf numFmtId="180" fontId="4" fillId="2" borderId="45" xfId="0" applyNumberFormat="1" applyFont="1" applyFill="1" applyBorder="1" applyAlignment="1">
      <alignment vertical="center" shrinkToFit="1"/>
    </xf>
    <xf numFmtId="180" fontId="4" fillId="0" borderId="22" xfId="0" applyNumberFormat="1" applyFont="1" applyBorder="1" applyAlignment="1">
      <alignment vertical="center" shrinkToFit="1"/>
    </xf>
    <xf numFmtId="180" fontId="4" fillId="0" borderId="33" xfId="0" applyNumberFormat="1" applyFont="1" applyBorder="1" applyAlignment="1">
      <alignment vertical="center" shrinkToFit="1"/>
    </xf>
    <xf numFmtId="180" fontId="4" fillId="0" borderId="18" xfId="0" applyNumberFormat="1" applyFont="1" applyBorder="1" applyAlignment="1">
      <alignment vertical="center" shrinkToFit="1"/>
    </xf>
    <xf numFmtId="180" fontId="4" fillId="2" borderId="46" xfId="0" applyNumberFormat="1" applyFont="1" applyFill="1" applyBorder="1" applyAlignment="1">
      <alignment vertical="center" shrinkToFit="1"/>
    </xf>
    <xf numFmtId="180" fontId="4" fillId="2" borderId="47" xfId="0" applyNumberFormat="1" applyFont="1" applyFill="1" applyBorder="1" applyAlignment="1">
      <alignment vertical="center" shrinkToFit="1"/>
    </xf>
    <xf numFmtId="180" fontId="4" fillId="0" borderId="48" xfId="0" applyNumberFormat="1" applyFont="1" applyBorder="1" applyAlignment="1">
      <alignment vertical="center" shrinkToFit="1"/>
    </xf>
    <xf numFmtId="180" fontId="4" fillId="0" borderId="38" xfId="0" applyNumberFormat="1" applyFont="1" applyBorder="1" applyAlignment="1">
      <alignment vertical="center" shrinkToFit="1"/>
    </xf>
    <xf numFmtId="180" fontId="4" fillId="0" borderId="49" xfId="0" applyNumberFormat="1" applyFont="1" applyBorder="1" applyAlignment="1">
      <alignment vertical="center" shrinkToFit="1"/>
    </xf>
    <xf numFmtId="0" fontId="4" fillId="2" borderId="14" xfId="0" applyFont="1" applyFill="1" applyBorder="1" applyAlignment="1">
      <alignment vertical="center" shrinkToFit="1"/>
    </xf>
    <xf numFmtId="0" fontId="4" fillId="2" borderId="14" xfId="0" applyFont="1" applyFill="1" applyBorder="1" applyAlignment="1">
      <alignment horizontal="center" vertical="center" shrinkToFit="1"/>
    </xf>
    <xf numFmtId="182" fontId="4" fillId="0" borderId="39" xfId="0" applyNumberFormat="1" applyFont="1" applyBorder="1" applyAlignment="1">
      <alignment horizontal="center" vertical="center" shrinkToFit="1"/>
    </xf>
    <xf numFmtId="182" fontId="4" fillId="2" borderId="24" xfId="0" applyNumberFormat="1" applyFont="1" applyFill="1" applyBorder="1" applyAlignment="1">
      <alignment horizontal="center" vertical="center" shrinkToFit="1"/>
    </xf>
    <xf numFmtId="182" fontId="4" fillId="0" borderId="50" xfId="0" applyNumberFormat="1" applyFont="1" applyBorder="1" applyAlignment="1">
      <alignment horizontal="center" vertical="center" shrinkToFit="1"/>
    </xf>
    <xf numFmtId="184" fontId="4" fillId="3" borderId="51" xfId="0" applyNumberFormat="1" applyFont="1" applyFill="1" applyBorder="1" applyAlignment="1">
      <alignment vertical="center" shrinkToFit="1"/>
    </xf>
    <xf numFmtId="184" fontId="4" fillId="3" borderId="52" xfId="0" applyNumberFormat="1" applyFont="1" applyFill="1" applyBorder="1" applyAlignment="1">
      <alignment vertical="center" shrinkToFit="1"/>
    </xf>
    <xf numFmtId="184" fontId="4" fillId="3" borderId="42" xfId="0" applyNumberFormat="1" applyFont="1" applyFill="1" applyBorder="1" applyAlignment="1">
      <alignment vertical="center" shrinkToFit="1"/>
    </xf>
    <xf numFmtId="184" fontId="4" fillId="3" borderId="53" xfId="0" applyNumberFormat="1" applyFont="1" applyFill="1" applyBorder="1" applyAlignment="1">
      <alignment vertical="center" shrinkToFit="1"/>
    </xf>
    <xf numFmtId="181" fontId="4" fillId="0" borderId="14" xfId="0" applyNumberFormat="1" applyFont="1" applyBorder="1" applyAlignment="1">
      <alignment vertical="center" shrinkToFit="1"/>
    </xf>
    <xf numFmtId="184" fontId="4" fillId="2" borderId="51" xfId="0" applyNumberFormat="1" applyFont="1" applyFill="1" applyBorder="1" applyAlignment="1">
      <alignment vertical="center" shrinkToFit="1"/>
    </xf>
    <xf numFmtId="184" fontId="4" fillId="2" borderId="42" xfId="0" applyNumberFormat="1" applyFont="1" applyFill="1" applyBorder="1" applyAlignment="1">
      <alignment vertical="center" shrinkToFit="1"/>
    </xf>
    <xf numFmtId="184" fontId="4" fillId="2" borderId="43" xfId="0" applyNumberFormat="1" applyFont="1" applyFill="1" applyBorder="1" applyAlignment="1">
      <alignment vertical="center" shrinkToFit="1"/>
    </xf>
    <xf numFmtId="182" fontId="4" fillId="0" borderId="44" xfId="0" applyNumberFormat="1" applyFont="1" applyBorder="1" applyAlignment="1">
      <alignment horizontal="center" vertical="center" shrinkToFit="1"/>
    </xf>
    <xf numFmtId="182" fontId="4" fillId="2" borderId="44" xfId="0" applyNumberFormat="1" applyFont="1" applyFill="1" applyBorder="1" applyAlignment="1">
      <alignment horizontal="center" vertical="center" shrinkToFit="1"/>
    </xf>
    <xf numFmtId="182" fontId="4" fillId="0" borderId="44" xfId="0" applyNumberFormat="1" applyFont="1" applyFill="1" applyBorder="1" applyAlignment="1">
      <alignment horizontal="center" vertical="center" shrinkToFit="1"/>
    </xf>
    <xf numFmtId="184" fontId="4" fillId="3" borderId="17" xfId="0" applyNumberFormat="1" applyFont="1" applyFill="1" applyBorder="1" applyAlignment="1">
      <alignment vertical="center" shrinkToFit="1"/>
    </xf>
    <xf numFmtId="184" fontId="4" fillId="3" borderId="18" xfId="0" applyNumberFormat="1" applyFont="1" applyFill="1" applyBorder="1" applyAlignment="1">
      <alignment vertical="center" shrinkToFit="1"/>
    </xf>
    <xf numFmtId="181" fontId="4" fillId="0" borderId="7" xfId="0" applyNumberFormat="1" applyFont="1" applyBorder="1" applyAlignment="1">
      <alignment vertical="center" shrinkToFit="1"/>
    </xf>
    <xf numFmtId="184" fontId="4" fillId="2" borderId="17" xfId="0" applyNumberFormat="1" applyFont="1" applyFill="1" applyBorder="1" applyAlignment="1">
      <alignment vertical="center" shrinkToFit="1"/>
    </xf>
    <xf numFmtId="184" fontId="4" fillId="2" borderId="33" xfId="0" applyNumberFormat="1" applyFont="1" applyFill="1" applyBorder="1" applyAlignment="1">
      <alignment vertical="center" shrinkToFit="1"/>
    </xf>
    <xf numFmtId="184" fontId="4" fillId="2" borderId="18" xfId="0" applyNumberFormat="1" applyFont="1" applyFill="1" applyBorder="1" applyAlignment="1">
      <alignment vertical="center" shrinkToFit="1"/>
    </xf>
    <xf numFmtId="0" fontId="4" fillId="0" borderId="7" xfId="0" applyFont="1" applyBorder="1" applyAlignment="1">
      <alignment vertical="center" shrinkToFit="1"/>
    </xf>
    <xf numFmtId="0" fontId="4" fillId="0" borderId="7" xfId="0" applyFont="1" applyBorder="1" applyAlignment="1">
      <alignment horizontal="center" vertical="center" shrinkToFit="1"/>
    </xf>
    <xf numFmtId="184" fontId="4" fillId="0" borderId="17" xfId="0" applyNumberFormat="1" applyFont="1" applyFill="1" applyBorder="1" applyAlignment="1">
      <alignment vertical="center" shrinkToFit="1"/>
    </xf>
    <xf numFmtId="184" fontId="4" fillId="0" borderId="33" xfId="0" applyNumberFormat="1" applyFont="1" applyFill="1" applyBorder="1" applyAlignment="1">
      <alignment vertical="center" shrinkToFit="1"/>
    </xf>
    <xf numFmtId="184" fontId="4" fillId="0" borderId="18" xfId="0" applyNumberFormat="1" applyFont="1" applyFill="1" applyBorder="1" applyAlignment="1">
      <alignment vertical="center" shrinkToFit="1"/>
    </xf>
    <xf numFmtId="0" fontId="4" fillId="0" borderId="1" xfId="0" applyFont="1" applyBorder="1" applyAlignment="1">
      <alignment vertical="center" shrinkToFit="1"/>
    </xf>
    <xf numFmtId="0" fontId="4" fillId="0" borderId="1" xfId="0" applyFont="1" applyBorder="1" applyAlignment="1">
      <alignment horizontal="center" vertical="center" shrinkToFit="1"/>
    </xf>
    <xf numFmtId="182" fontId="4" fillId="0" borderId="54" xfId="0" applyNumberFormat="1" applyFont="1" applyBorder="1" applyAlignment="1">
      <alignment horizontal="center" vertical="center" shrinkToFit="1"/>
    </xf>
    <xf numFmtId="184" fontId="4" fillId="0" borderId="55" xfId="0" applyNumberFormat="1" applyFont="1" applyFill="1" applyBorder="1" applyAlignment="1">
      <alignment vertical="center" shrinkToFit="1"/>
    </xf>
    <xf numFmtId="184" fontId="4" fillId="0" borderId="11" xfId="0" applyNumberFormat="1" applyFont="1" applyFill="1" applyBorder="1" applyAlignment="1">
      <alignment vertical="center" shrinkToFit="1"/>
    </xf>
    <xf numFmtId="184" fontId="4" fillId="0" borderId="12" xfId="0" applyNumberFormat="1" applyFont="1" applyFill="1" applyBorder="1" applyAlignment="1">
      <alignment vertical="center" shrinkToFit="1"/>
    </xf>
    <xf numFmtId="181" fontId="4" fillId="0" borderId="1" xfId="0" applyNumberFormat="1" applyFont="1" applyBorder="1" applyAlignment="1">
      <alignment vertical="center" shrinkToFit="1"/>
    </xf>
    <xf numFmtId="184" fontId="4" fillId="2" borderId="55" xfId="0" applyNumberFormat="1" applyFont="1" applyFill="1" applyBorder="1" applyAlignment="1">
      <alignment vertical="center" shrinkToFit="1"/>
    </xf>
    <xf numFmtId="184" fontId="4" fillId="2" borderId="11" xfId="0" applyNumberFormat="1" applyFont="1" applyFill="1" applyBorder="1" applyAlignment="1">
      <alignment vertical="center" shrinkToFit="1"/>
    </xf>
    <xf numFmtId="184" fontId="4" fillId="2" borderId="12" xfId="0" applyNumberFormat="1" applyFont="1" applyFill="1" applyBorder="1" applyAlignment="1">
      <alignment vertical="center" shrinkToFit="1"/>
    </xf>
    <xf numFmtId="0" fontId="5" fillId="2" borderId="6" xfId="0" applyFont="1" applyFill="1" applyBorder="1" applyAlignment="1">
      <alignment horizontal="center" vertical="center" shrinkToFit="1"/>
    </xf>
    <xf numFmtId="0" fontId="5" fillId="2" borderId="32"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182" fontId="4" fillId="0" borderId="24" xfId="0" applyNumberFormat="1" applyFont="1" applyBorder="1" applyAlignment="1">
      <alignment horizontal="center" vertical="center" shrinkToFit="1"/>
    </xf>
    <xf numFmtId="181" fontId="4" fillId="0" borderId="24" xfId="0" applyNumberFormat="1" applyFont="1" applyBorder="1" applyAlignment="1">
      <alignment vertical="center" shrinkToFit="1"/>
    </xf>
    <xf numFmtId="182" fontId="4" fillId="0" borderId="7" xfId="0" applyNumberFormat="1" applyFont="1" applyBorder="1" applyAlignment="1">
      <alignment horizontal="center" vertical="center" shrinkToFit="1"/>
    </xf>
    <xf numFmtId="0" fontId="4" fillId="0" borderId="7" xfId="0" applyFont="1" applyFill="1" applyBorder="1" applyAlignment="1">
      <alignment vertical="center" shrinkToFit="1"/>
    </xf>
    <xf numFmtId="0" fontId="4" fillId="0" borderId="7" xfId="0" applyFont="1" applyFill="1" applyBorder="1" applyAlignment="1">
      <alignment horizontal="center" vertical="center" shrinkToFit="1"/>
    </xf>
    <xf numFmtId="184" fontId="4" fillId="0" borderId="52" xfId="0" applyNumberFormat="1" applyFont="1" applyFill="1" applyBorder="1" applyAlignment="1">
      <alignment vertical="center" shrinkToFit="1"/>
    </xf>
    <xf numFmtId="0" fontId="4" fillId="0" borderId="25" xfId="0" applyFont="1" applyFill="1" applyBorder="1" applyAlignment="1">
      <alignment vertical="center" shrinkToFit="1"/>
    </xf>
    <xf numFmtId="0" fontId="4" fillId="0" borderId="25" xfId="0" applyFont="1" applyFill="1" applyBorder="1" applyAlignment="1">
      <alignment horizontal="center" vertical="center" shrinkToFit="1"/>
    </xf>
    <xf numFmtId="182" fontId="4" fillId="0" borderId="46" xfId="0" applyNumberFormat="1" applyFont="1" applyFill="1" applyBorder="1" applyAlignment="1">
      <alignment horizontal="center" vertical="center" shrinkToFit="1"/>
    </xf>
    <xf numFmtId="184" fontId="4" fillId="0" borderId="56" xfId="0" applyNumberFormat="1" applyFont="1" applyFill="1" applyBorder="1" applyAlignment="1">
      <alignment vertical="center" shrinkToFit="1"/>
    </xf>
    <xf numFmtId="184" fontId="4" fillId="0" borderId="49" xfId="0" applyNumberFormat="1" applyFont="1" applyFill="1" applyBorder="1" applyAlignment="1">
      <alignment vertical="center" shrinkToFit="1"/>
    </xf>
    <xf numFmtId="181" fontId="4" fillId="0" borderId="25" xfId="0" applyNumberFormat="1" applyFont="1" applyBorder="1" applyAlignment="1">
      <alignment vertical="center" shrinkToFit="1"/>
    </xf>
    <xf numFmtId="0" fontId="4" fillId="0" borderId="25" xfId="0" applyFont="1" applyBorder="1" applyAlignment="1">
      <alignment horizontal="center" vertical="center" shrinkToFit="1"/>
    </xf>
    <xf numFmtId="0" fontId="4" fillId="0" borderId="1" xfId="0" applyFont="1" applyFill="1" applyBorder="1" applyAlignment="1">
      <alignment vertical="center" shrinkToFit="1"/>
    </xf>
    <xf numFmtId="0" fontId="4" fillId="0" borderId="1" xfId="0" applyFont="1" applyFill="1" applyBorder="1" applyAlignment="1">
      <alignment horizontal="center" vertical="center" shrinkToFit="1"/>
    </xf>
    <xf numFmtId="182" fontId="4" fillId="0" borderId="54" xfId="0" applyNumberFormat="1" applyFont="1" applyFill="1" applyBorder="1" applyAlignment="1">
      <alignment horizontal="center" vertical="center" shrinkToFit="1"/>
    </xf>
    <xf numFmtId="184" fontId="4" fillId="2" borderId="56" xfId="0" applyNumberFormat="1" applyFont="1" applyFill="1" applyBorder="1" applyAlignment="1">
      <alignment vertical="center" shrinkToFit="1"/>
    </xf>
    <xf numFmtId="184" fontId="4" fillId="2" borderId="38" xfId="0" applyNumberFormat="1" applyFont="1" applyFill="1" applyBorder="1" applyAlignment="1">
      <alignment vertical="center" shrinkToFit="1"/>
    </xf>
    <xf numFmtId="184" fontId="4" fillId="2" borderId="49" xfId="0" applyNumberFormat="1" applyFont="1" applyFill="1" applyBorder="1" applyAlignment="1">
      <alignment vertical="center" shrinkToFit="1"/>
    </xf>
    <xf numFmtId="184" fontId="4" fillId="0" borderId="51" xfId="0" applyNumberFormat="1" applyFont="1" applyFill="1" applyBorder="1" applyAlignment="1">
      <alignment vertical="center" shrinkToFit="1"/>
    </xf>
    <xf numFmtId="184" fontId="24" fillId="0" borderId="42" xfId="0" applyNumberFormat="1" applyFont="1" applyFill="1" applyBorder="1" applyAlignment="1">
      <alignment vertical="center" shrinkToFit="1"/>
    </xf>
    <xf numFmtId="184" fontId="4" fillId="0" borderId="42" xfId="0" applyNumberFormat="1" applyFont="1" applyFill="1" applyBorder="1" applyAlignment="1">
      <alignment vertical="center" shrinkToFit="1"/>
    </xf>
    <xf numFmtId="184" fontId="4" fillId="3" borderId="57" xfId="0" applyNumberFormat="1" applyFont="1" applyFill="1" applyBorder="1" applyAlignment="1">
      <alignment vertical="center" shrinkToFit="1"/>
    </xf>
    <xf numFmtId="0" fontId="4" fillId="0" borderId="14" xfId="0" applyFont="1" applyBorder="1" applyAlignment="1">
      <alignment vertical="center" shrinkToFit="1"/>
    </xf>
    <xf numFmtId="184" fontId="24" fillId="0" borderId="17" xfId="0" applyNumberFormat="1" applyFont="1" applyFill="1" applyBorder="1" applyAlignment="1">
      <alignment vertical="center" shrinkToFit="1"/>
    </xf>
    <xf numFmtId="184" fontId="4" fillId="3" borderId="43" xfId="0" applyNumberFormat="1" applyFont="1" applyFill="1" applyBorder="1" applyAlignment="1">
      <alignment vertical="center" shrinkToFit="1"/>
    </xf>
    <xf numFmtId="184" fontId="25" fillId="3" borderId="33" xfId="0" applyNumberFormat="1" applyFont="1" applyFill="1" applyBorder="1" applyAlignment="1">
      <alignment vertical="center" shrinkToFit="1"/>
    </xf>
    <xf numFmtId="184" fontId="19" fillId="3" borderId="33" xfId="0" applyNumberFormat="1" applyFont="1" applyFill="1" applyBorder="1" applyAlignment="1">
      <alignment vertical="center" shrinkToFit="1"/>
    </xf>
    <xf numFmtId="184" fontId="4" fillId="3" borderId="33" xfId="0" applyNumberFormat="1" applyFont="1" applyFill="1" applyBorder="1" applyAlignment="1">
      <alignment horizontal="right" vertical="center" shrinkToFit="1"/>
    </xf>
    <xf numFmtId="0" fontId="4" fillId="2" borderId="58" xfId="0" applyFont="1" applyFill="1" applyBorder="1" applyAlignment="1">
      <alignment vertical="center" shrinkToFit="1"/>
    </xf>
    <xf numFmtId="0" fontId="4" fillId="2" borderId="58" xfId="0" applyFont="1" applyFill="1" applyBorder="1" applyAlignment="1">
      <alignment horizontal="center" vertical="center" shrinkToFit="1"/>
    </xf>
    <xf numFmtId="184" fontId="4" fillId="3" borderId="59" xfId="0" applyNumberFormat="1" applyFont="1" applyFill="1" applyBorder="1" applyAlignment="1">
      <alignment vertical="center" shrinkToFit="1"/>
    </xf>
    <xf numFmtId="184" fontId="4" fillId="3" borderId="60" xfId="0" applyNumberFormat="1" applyFont="1" applyFill="1" applyBorder="1" applyAlignment="1">
      <alignment vertical="center" shrinkToFit="1"/>
    </xf>
    <xf numFmtId="0" fontId="4" fillId="0" borderId="58" xfId="0" applyFont="1" applyBorder="1" applyAlignment="1">
      <alignment vertical="center" shrinkToFit="1"/>
    </xf>
    <xf numFmtId="184" fontId="4" fillId="2" borderId="59" xfId="0" applyNumberFormat="1" applyFont="1" applyFill="1" applyBorder="1" applyAlignment="1">
      <alignment vertical="center" shrinkToFit="1"/>
    </xf>
    <xf numFmtId="184" fontId="4" fillId="2" borderId="60" xfId="0" applyNumberFormat="1" applyFont="1" applyFill="1" applyBorder="1" applyAlignment="1">
      <alignment vertical="center" shrinkToFit="1"/>
    </xf>
    <xf numFmtId="184" fontId="4" fillId="2" borderId="57" xfId="0" applyNumberFormat="1" applyFont="1" applyFill="1" applyBorder="1" applyAlignment="1">
      <alignment vertical="center" shrinkToFit="1"/>
    </xf>
    <xf numFmtId="184" fontId="26" fillId="3" borderId="33" xfId="0" applyNumberFormat="1" applyFont="1" applyFill="1" applyBorder="1" applyAlignment="1">
      <alignment vertical="center" shrinkToFit="1"/>
    </xf>
    <xf numFmtId="0" fontId="4" fillId="2" borderId="25" xfId="0" applyFont="1" applyFill="1" applyBorder="1" applyAlignment="1">
      <alignment horizontal="center" vertical="center" shrinkToFit="1"/>
    </xf>
    <xf numFmtId="184" fontId="4" fillId="3" borderId="49" xfId="0" applyNumberFormat="1" applyFont="1" applyFill="1" applyBorder="1" applyAlignment="1">
      <alignment vertical="center" shrinkToFit="1"/>
    </xf>
    <xf numFmtId="0" fontId="4" fillId="0" borderId="25" xfId="0" applyFont="1" applyBorder="1" applyAlignment="1">
      <alignment vertical="center" shrinkToFit="1"/>
    </xf>
    <xf numFmtId="180" fontId="4" fillId="0" borderId="55" xfId="0" applyNumberFormat="1" applyFont="1" applyFill="1" applyBorder="1" applyAlignment="1">
      <alignment vertical="center" shrinkToFit="1"/>
    </xf>
    <xf numFmtId="180" fontId="4" fillId="0" borderId="12" xfId="0" applyNumberFormat="1" applyFont="1" applyFill="1" applyBorder="1" applyAlignment="1">
      <alignment vertical="center" shrinkToFit="1"/>
    </xf>
    <xf numFmtId="184" fontId="24" fillId="0" borderId="49" xfId="0" applyNumberFormat="1" applyFont="1" applyFill="1" applyBorder="1" applyAlignment="1">
      <alignment vertical="center" shrinkToFit="1"/>
    </xf>
    <xf numFmtId="184" fontId="24" fillId="0" borderId="52" xfId="0" applyNumberFormat="1" applyFont="1" applyFill="1" applyBorder="1" applyAlignment="1">
      <alignment vertical="center" shrinkToFit="1"/>
    </xf>
    <xf numFmtId="0" fontId="4" fillId="2" borderId="61" xfId="0" applyFont="1" applyFill="1" applyBorder="1" applyAlignment="1">
      <alignment horizontal="center" vertical="center" shrinkToFit="1"/>
    </xf>
    <xf numFmtId="184" fontId="4" fillId="2" borderId="15" xfId="0" applyNumberFormat="1" applyFont="1" applyFill="1" applyBorder="1" applyAlignment="1">
      <alignment vertical="center" shrinkToFit="1"/>
    </xf>
    <xf numFmtId="184" fontId="4" fillId="3" borderId="41" xfId="0" applyNumberFormat="1" applyFont="1" applyFill="1" applyBorder="1" applyAlignment="1">
      <alignment vertical="center" shrinkToFit="1"/>
    </xf>
    <xf numFmtId="184" fontId="4" fillId="3" borderId="15" xfId="0" applyNumberFormat="1" applyFont="1" applyFill="1" applyBorder="1" applyAlignment="1">
      <alignment vertical="center" shrinkToFit="1"/>
    </xf>
    <xf numFmtId="184" fontId="4" fillId="3" borderId="56" xfId="0" applyNumberFormat="1" applyFont="1" applyFill="1" applyBorder="1" applyAlignment="1">
      <alignment vertical="center" shrinkToFit="1"/>
    </xf>
    <xf numFmtId="184" fontId="24" fillId="0" borderId="56" xfId="0" applyNumberFormat="1" applyFont="1" applyFill="1" applyBorder="1" applyAlignment="1">
      <alignment vertical="center" shrinkToFit="1"/>
    </xf>
    <xf numFmtId="184" fontId="26" fillId="0" borderId="17" xfId="0" applyNumberFormat="1" applyFont="1" applyFill="1" applyBorder="1" applyAlignment="1">
      <alignment vertical="center" shrinkToFit="1"/>
    </xf>
    <xf numFmtId="0" fontId="10" fillId="2" borderId="14"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184" fontId="4" fillId="3" borderId="62" xfId="0" applyNumberFormat="1" applyFont="1" applyFill="1" applyBorder="1" applyAlignment="1">
      <alignment vertical="center" shrinkToFit="1"/>
    </xf>
    <xf numFmtId="184" fontId="4" fillId="3" borderId="63" xfId="0" applyNumberFormat="1" applyFont="1" applyFill="1" applyBorder="1" applyAlignment="1">
      <alignment vertical="center" shrinkToFit="1"/>
    </xf>
    <xf numFmtId="0" fontId="21" fillId="0" borderId="25" xfId="0" applyFont="1" applyBorder="1" applyAlignment="1">
      <alignment vertical="center" shrinkToFit="1"/>
    </xf>
    <xf numFmtId="0" fontId="21" fillId="0" borderId="25" xfId="0" applyFont="1" applyBorder="1" applyAlignment="1">
      <alignment horizontal="center" vertical="center" shrinkToFit="1"/>
    </xf>
    <xf numFmtId="184" fontId="4" fillId="4" borderId="56" xfId="0" applyNumberFormat="1" applyFont="1" applyFill="1" applyBorder="1" applyAlignment="1">
      <alignment vertical="center" shrinkToFit="1"/>
    </xf>
    <xf numFmtId="184" fontId="4" fillId="4" borderId="38" xfId="0" applyNumberFormat="1" applyFont="1" applyFill="1" applyBorder="1" applyAlignment="1">
      <alignment vertical="center" shrinkToFit="1"/>
    </xf>
    <xf numFmtId="184" fontId="4" fillId="4" borderId="49" xfId="0" applyNumberFormat="1" applyFont="1" applyFill="1" applyBorder="1" applyAlignment="1">
      <alignment vertical="center" shrinkToFit="1"/>
    </xf>
    <xf numFmtId="184" fontId="4" fillId="4" borderId="55" xfId="0" applyNumberFormat="1" applyFont="1" applyFill="1" applyBorder="1" applyAlignment="1">
      <alignment vertical="center" shrinkToFit="1"/>
    </xf>
    <xf numFmtId="184" fontId="4" fillId="4" borderId="11" xfId="0" applyNumberFormat="1" applyFont="1" applyFill="1" applyBorder="1" applyAlignment="1">
      <alignment vertical="center" shrinkToFit="1"/>
    </xf>
    <xf numFmtId="184" fontId="4" fillId="4" borderId="12" xfId="0" applyNumberFormat="1" applyFont="1" applyFill="1" applyBorder="1" applyAlignment="1">
      <alignment vertical="center" shrinkToFit="1"/>
    </xf>
    <xf numFmtId="0" fontId="21" fillId="0" borderId="7" xfId="0" applyFont="1" applyFill="1" applyBorder="1" applyAlignment="1">
      <alignment vertical="center" shrinkToFit="1"/>
    </xf>
    <xf numFmtId="0" fontId="21" fillId="0" borderId="7" xfId="0" applyFont="1" applyFill="1" applyBorder="1" applyAlignment="1">
      <alignment horizontal="center" vertical="center" shrinkToFit="1"/>
    </xf>
    <xf numFmtId="0" fontId="4" fillId="0" borderId="14" xfId="0" applyNumberFormat="1" applyFont="1" applyBorder="1" applyAlignment="1">
      <alignment vertical="center" shrinkToFit="1"/>
    </xf>
    <xf numFmtId="0" fontId="4" fillId="0" borderId="7" xfId="0" applyNumberFormat="1" applyFont="1" applyBorder="1" applyAlignment="1">
      <alignment vertical="center" shrinkToFit="1"/>
    </xf>
    <xf numFmtId="0" fontId="4" fillId="0" borderId="7" xfId="0" applyNumberFormat="1" applyFont="1" applyFill="1" applyBorder="1" applyAlignment="1">
      <alignment vertical="center" shrinkToFit="1"/>
    </xf>
    <xf numFmtId="0" fontId="4" fillId="0" borderId="1" xfId="0" applyNumberFormat="1" applyFont="1" applyBorder="1" applyAlignment="1">
      <alignment vertical="center" shrinkToFit="1"/>
    </xf>
    <xf numFmtId="178" fontId="4" fillId="2" borderId="64" xfId="0" applyNumberFormat="1" applyFont="1" applyFill="1" applyBorder="1" applyAlignment="1">
      <alignment vertical="center" shrinkToFit="1"/>
    </xf>
    <xf numFmtId="179" fontId="4" fillId="2" borderId="65" xfId="0" applyNumberFormat="1" applyFont="1" applyFill="1" applyBorder="1" applyAlignment="1">
      <alignment vertical="center" shrinkToFit="1"/>
    </xf>
    <xf numFmtId="179" fontId="4" fillId="2" borderId="66" xfId="0" applyNumberFormat="1" applyFont="1" applyFill="1" applyBorder="1" applyAlignment="1">
      <alignment vertical="center" shrinkToFit="1"/>
    </xf>
    <xf numFmtId="180" fontId="4" fillId="2" borderId="64" xfId="0" applyNumberFormat="1" applyFont="1" applyFill="1" applyBorder="1" applyAlignment="1">
      <alignment horizontal="right" vertical="center" shrinkToFit="1"/>
    </xf>
    <xf numFmtId="181" fontId="4" fillId="2" borderId="65" xfId="0" applyNumberFormat="1" applyFont="1" applyFill="1" applyBorder="1" applyAlignment="1">
      <alignment horizontal="right" vertical="center" shrinkToFit="1"/>
    </xf>
    <xf numFmtId="181" fontId="4" fillId="2" borderId="66" xfId="0" applyNumberFormat="1" applyFont="1" applyFill="1" applyBorder="1" applyAlignment="1">
      <alignment horizontal="right" vertical="center" shrinkToFit="1"/>
    </xf>
    <xf numFmtId="184" fontId="4" fillId="2" borderId="62" xfId="0" applyNumberFormat="1" applyFont="1" applyFill="1" applyBorder="1" applyAlignment="1">
      <alignment vertical="center" shrinkToFit="1"/>
    </xf>
    <xf numFmtId="184" fontId="4" fillId="2" borderId="53" xfId="0" applyNumberFormat="1" applyFont="1" applyFill="1" applyBorder="1" applyAlignment="1">
      <alignment vertical="center" shrinkToFit="1"/>
    </xf>
    <xf numFmtId="0" fontId="10" fillId="2" borderId="24" xfId="0" applyFont="1" applyFill="1" applyBorder="1" applyAlignment="1">
      <alignment horizontal="center" vertical="center" shrinkToFit="1"/>
    </xf>
    <xf numFmtId="0" fontId="4" fillId="0" borderId="24" xfId="0" applyFont="1" applyBorder="1" applyAlignment="1">
      <alignment vertical="center" shrinkToFit="1"/>
    </xf>
    <xf numFmtId="0" fontId="4" fillId="0" borderId="61" xfId="0" applyFont="1" applyBorder="1" applyAlignment="1">
      <alignment vertical="center" shrinkToFit="1"/>
    </xf>
    <xf numFmtId="0" fontId="27" fillId="2" borderId="7" xfId="0" applyFont="1" applyFill="1" applyBorder="1" applyAlignment="1">
      <alignment horizontal="center" vertical="center" shrinkToFit="1"/>
    </xf>
    <xf numFmtId="0" fontId="21" fillId="0" borderId="7" xfId="0" applyFont="1" applyBorder="1" applyAlignment="1">
      <alignment vertical="center" shrinkToFit="1"/>
    </xf>
    <xf numFmtId="0" fontId="21" fillId="2" borderId="61" xfId="0" applyFont="1" applyFill="1" applyBorder="1" applyAlignment="1">
      <alignment horizontal="center" vertical="center" shrinkToFit="1"/>
    </xf>
    <xf numFmtId="184" fontId="4" fillId="3" borderId="67" xfId="0" applyNumberFormat="1" applyFont="1" applyFill="1" applyBorder="1" applyAlignment="1">
      <alignment vertical="center" shrinkToFit="1"/>
    </xf>
    <xf numFmtId="184" fontId="4" fillId="3" borderId="68" xfId="0" applyNumberFormat="1" applyFont="1" applyFill="1" applyBorder="1" applyAlignment="1">
      <alignment vertical="center" shrinkToFit="1"/>
    </xf>
    <xf numFmtId="0" fontId="4" fillId="0" borderId="69" xfId="0" applyFont="1" applyBorder="1" applyAlignment="1">
      <alignment vertical="center" shrinkToFit="1"/>
    </xf>
    <xf numFmtId="0" fontId="10" fillId="2" borderId="25"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184" fontId="4" fillId="3" borderId="55" xfId="0" applyNumberFormat="1" applyFont="1" applyFill="1" applyBorder="1" applyAlignment="1">
      <alignment vertical="center" shrinkToFit="1"/>
    </xf>
    <xf numFmtId="184" fontId="4" fillId="3" borderId="11" xfId="0" applyNumberFormat="1" applyFont="1" applyFill="1" applyBorder="1" applyAlignment="1">
      <alignment vertical="center" shrinkToFit="1"/>
    </xf>
    <xf numFmtId="184" fontId="4" fillId="3" borderId="12" xfId="0" applyNumberFormat="1" applyFont="1" applyFill="1" applyBorder="1" applyAlignment="1">
      <alignment vertical="center" shrinkToFit="1"/>
    </xf>
    <xf numFmtId="0" fontId="4" fillId="2" borderId="1" xfId="0" applyFont="1" applyFill="1" applyBorder="1" applyAlignment="1">
      <alignment horizontal="center" vertical="center" shrinkToFit="1"/>
    </xf>
    <xf numFmtId="184" fontId="4" fillId="2" borderId="14" xfId="0" applyNumberFormat="1" applyFont="1" applyFill="1" applyBorder="1" applyAlignment="1">
      <alignment vertical="center" shrinkToFit="1"/>
    </xf>
    <xf numFmtId="184" fontId="4" fillId="2" borderId="39" xfId="0" applyNumberFormat="1" applyFont="1" applyFill="1" applyBorder="1" applyAlignment="1">
      <alignment vertical="center" shrinkToFit="1"/>
    </xf>
    <xf numFmtId="184" fontId="4" fillId="0" borderId="42" xfId="0" applyNumberFormat="1" applyFont="1" applyBorder="1" applyAlignment="1">
      <alignment vertical="center" shrinkToFit="1"/>
    </xf>
    <xf numFmtId="184" fontId="4" fillId="0" borderId="43" xfId="0" applyNumberFormat="1" applyFont="1" applyBorder="1" applyAlignment="1">
      <alignment vertical="center" shrinkToFit="1"/>
    </xf>
    <xf numFmtId="184" fontId="4" fillId="2" borderId="70" xfId="0" applyNumberFormat="1" applyFont="1" applyFill="1" applyBorder="1" applyAlignment="1">
      <alignment vertical="center" shrinkToFit="1"/>
    </xf>
    <xf numFmtId="184" fontId="4" fillId="2" borderId="7" xfId="0" applyNumberFormat="1" applyFont="1" applyFill="1" applyBorder="1" applyAlignment="1">
      <alignment horizontal="center" vertical="center" shrinkToFit="1"/>
    </xf>
    <xf numFmtId="184" fontId="4" fillId="2" borderId="44" xfId="0" applyNumberFormat="1" applyFont="1" applyFill="1" applyBorder="1" applyAlignment="1">
      <alignment horizontal="center" vertical="center" shrinkToFit="1"/>
    </xf>
    <xf numFmtId="184" fontId="4" fillId="5" borderId="71" xfId="0" applyNumberFormat="1" applyFont="1" applyFill="1" applyBorder="1" applyAlignment="1">
      <alignment vertical="center" shrinkToFit="1"/>
    </xf>
    <xf numFmtId="184" fontId="4" fillId="2" borderId="7" xfId="0" applyNumberFormat="1" applyFont="1" applyFill="1" applyBorder="1" applyAlignment="1">
      <alignment vertical="center" shrinkToFit="1"/>
    </xf>
    <xf numFmtId="184" fontId="4" fillId="2" borderId="44" xfId="0" applyNumberFormat="1" applyFont="1" applyFill="1" applyBorder="1" applyAlignment="1">
      <alignment vertical="center" shrinkToFit="1"/>
    </xf>
    <xf numFmtId="184" fontId="4" fillId="0" borderId="33" xfId="0" applyNumberFormat="1" applyFont="1" applyBorder="1" applyAlignment="1">
      <alignment vertical="center" shrinkToFit="1"/>
    </xf>
    <xf numFmtId="184" fontId="4" fillId="0" borderId="18" xfId="0" applyNumberFormat="1" applyFont="1" applyBorder="1" applyAlignment="1">
      <alignment vertical="center" shrinkToFit="1"/>
    </xf>
    <xf numFmtId="184" fontId="4" fillId="2" borderId="71" xfId="0" applyNumberFormat="1" applyFont="1" applyFill="1" applyBorder="1" applyAlignment="1">
      <alignment vertical="center" shrinkToFit="1"/>
    </xf>
    <xf numFmtId="184" fontId="4" fillId="0" borderId="7" xfId="0" applyNumberFormat="1" applyFont="1" applyFill="1" applyBorder="1" applyAlignment="1">
      <alignment vertical="center" shrinkToFit="1"/>
    </xf>
    <xf numFmtId="184" fontId="4" fillId="2" borderId="25" xfId="0" applyNumberFormat="1" applyFont="1" applyFill="1" applyBorder="1" applyAlignment="1">
      <alignment vertical="center" shrinkToFit="1"/>
    </xf>
    <xf numFmtId="184" fontId="4" fillId="2" borderId="46" xfId="0" applyNumberFormat="1" applyFont="1" applyFill="1" applyBorder="1" applyAlignment="1">
      <alignment vertical="center" shrinkToFit="1"/>
    </xf>
    <xf numFmtId="184" fontId="4" fillId="0" borderId="38" xfId="0" applyNumberFormat="1" applyFont="1" applyBorder="1" applyAlignment="1">
      <alignment vertical="center" shrinkToFit="1"/>
    </xf>
    <xf numFmtId="184" fontId="4" fillId="0" borderId="49" xfId="0" applyNumberFormat="1" applyFont="1" applyBorder="1" applyAlignment="1">
      <alignment vertical="center" shrinkToFit="1"/>
    </xf>
    <xf numFmtId="184" fontId="4" fillId="2" borderId="72" xfId="0" applyNumberFormat="1" applyFont="1" applyFill="1" applyBorder="1" applyAlignment="1">
      <alignment vertical="center" shrinkToFit="1"/>
    </xf>
    <xf numFmtId="182" fontId="4" fillId="0" borderId="50" xfId="0" applyNumberFormat="1" applyFont="1" applyFill="1" applyBorder="1" applyAlignment="1">
      <alignment horizontal="center" vertical="center" shrinkToFit="1"/>
    </xf>
    <xf numFmtId="182" fontId="4" fillId="2" borderId="7" xfId="0" applyNumberFormat="1" applyFont="1" applyFill="1" applyBorder="1" applyAlignment="1">
      <alignment horizontal="center" vertical="center" shrinkToFit="1"/>
    </xf>
    <xf numFmtId="182" fontId="4" fillId="0" borderId="7" xfId="0" applyNumberFormat="1" applyFont="1" applyFill="1" applyBorder="1" applyAlignment="1">
      <alignment horizontal="center" vertical="center" shrinkToFit="1"/>
    </xf>
    <xf numFmtId="182" fontId="4" fillId="0" borderId="1" xfId="0" applyNumberFormat="1" applyFont="1" applyFill="1" applyBorder="1" applyAlignment="1">
      <alignment horizontal="center" vertical="center" shrinkToFit="1"/>
    </xf>
    <xf numFmtId="0" fontId="28" fillId="0" borderId="73" xfId="1" applyFont="1" applyBorder="1" applyAlignment="1">
      <alignment vertical="center"/>
    </xf>
    <xf numFmtId="0" fontId="28" fillId="0" borderId="74" xfId="1" applyFont="1" applyBorder="1">
      <alignment horizontal="center" vertical="center"/>
    </xf>
    <xf numFmtId="0" fontId="28" fillId="0" borderId="75" xfId="1" applyFont="1" applyBorder="1">
      <alignment horizontal="center" vertical="center"/>
    </xf>
    <xf numFmtId="0" fontId="28" fillId="0" borderId="0" xfId="1" applyFont="1">
      <alignment horizontal="center" vertical="center"/>
    </xf>
    <xf numFmtId="0" fontId="29" fillId="0" borderId="76" xfId="1" applyFont="1" applyBorder="1" applyAlignment="1">
      <alignment vertical="center"/>
    </xf>
    <xf numFmtId="0" fontId="29" fillId="0" borderId="0" xfId="1" applyFont="1" applyBorder="1">
      <alignment horizontal="center" vertical="center"/>
    </xf>
    <xf numFmtId="0" fontId="29" fillId="0" borderId="77" xfId="1" applyFont="1" applyBorder="1">
      <alignment horizontal="center" vertical="center"/>
    </xf>
    <xf numFmtId="0" fontId="28" fillId="0" borderId="78" xfId="1" applyFont="1" applyBorder="1" applyAlignment="1">
      <alignment vertical="center"/>
    </xf>
    <xf numFmtId="0" fontId="28" fillId="0" borderId="79" xfId="1" applyFont="1" applyBorder="1">
      <alignment horizontal="center" vertical="center"/>
    </xf>
    <xf numFmtId="0" fontId="28" fillId="0" borderId="80" xfId="1" applyFont="1" applyBorder="1">
      <alignment horizontal="center" vertical="center"/>
    </xf>
    <xf numFmtId="0" fontId="28" fillId="0" borderId="0" xfId="1" applyFont="1" applyAlignment="1">
      <alignment vertical="center"/>
    </xf>
    <xf numFmtId="184" fontId="4" fillId="6" borderId="33" xfId="0" applyNumberFormat="1" applyFont="1" applyFill="1" applyBorder="1" applyAlignment="1">
      <alignment vertical="center" shrinkToFit="1"/>
    </xf>
    <xf numFmtId="0" fontId="30" fillId="0" borderId="76" xfId="1" applyFont="1" applyBorder="1" applyAlignment="1">
      <alignment horizontal="center" vertical="center"/>
    </xf>
    <xf numFmtId="0" fontId="30" fillId="0" borderId="0" xfId="1" applyFont="1" applyBorder="1" applyAlignment="1">
      <alignment horizontal="center" vertical="center"/>
    </xf>
    <xf numFmtId="0" fontId="30" fillId="0" borderId="77" xfId="1" applyFont="1" applyBorder="1" applyAlignment="1">
      <alignment horizontal="center" vertical="center"/>
    </xf>
    <xf numFmtId="0" fontId="31" fillId="0" borderId="74" xfId="1" applyFont="1" applyBorder="1" applyAlignment="1">
      <alignment horizontal="center" vertical="center"/>
    </xf>
    <xf numFmtId="0" fontId="32" fillId="0" borderId="76" xfId="1" applyFont="1" applyBorder="1" applyAlignment="1">
      <alignment horizontal="center" vertical="center"/>
    </xf>
    <xf numFmtId="0" fontId="32" fillId="0" borderId="0" xfId="1" applyFont="1" applyBorder="1" applyAlignment="1">
      <alignment horizontal="center" vertical="center"/>
    </xf>
    <xf numFmtId="0" fontId="32" fillId="0" borderId="77" xfId="1" applyFont="1" applyBorder="1" applyAlignment="1">
      <alignment horizontal="center" vertical="center"/>
    </xf>
    <xf numFmtId="0" fontId="33" fillId="0" borderId="76" xfId="1" applyFont="1" applyBorder="1" applyAlignment="1">
      <alignment horizontal="center" vertical="center"/>
    </xf>
    <xf numFmtId="0" fontId="33" fillId="0" borderId="0" xfId="1" applyFont="1" applyBorder="1" applyAlignment="1">
      <alignment horizontal="center" vertical="center"/>
    </xf>
    <xf numFmtId="0" fontId="33" fillId="0" borderId="77" xfId="1" applyFont="1" applyBorder="1" applyAlignment="1">
      <alignment horizontal="center" vertical="center"/>
    </xf>
    <xf numFmtId="0" fontId="34" fillId="0" borderId="76" xfId="1" applyFont="1" applyBorder="1" applyAlignment="1">
      <alignment horizontal="center" vertical="center"/>
    </xf>
    <xf numFmtId="0" fontId="16" fillId="0" borderId="0" xfId="1" applyFont="1" applyFill="1" applyAlignment="1">
      <alignment vertical="top" wrapText="1"/>
    </xf>
    <xf numFmtId="0" fontId="16" fillId="0" borderId="0" xfId="1" applyFont="1" applyFill="1" applyAlignment="1">
      <alignment vertical="top"/>
    </xf>
    <xf numFmtId="0" fontId="16" fillId="0" borderId="0" xfId="1" applyFont="1" applyFill="1" applyAlignment="1">
      <alignment vertical="center"/>
    </xf>
    <xf numFmtId="183" fontId="16" fillId="0" borderId="0" xfId="1" applyNumberFormat="1" applyFont="1" applyFill="1" applyAlignment="1">
      <alignment vertical="center" wrapText="1"/>
    </xf>
    <xf numFmtId="0" fontId="16" fillId="0" borderId="0" xfId="0" applyFont="1" applyFill="1" applyAlignment="1"/>
    <xf numFmtId="49" fontId="9" fillId="0" borderId="0" xfId="1" applyNumberFormat="1" applyFont="1" applyFill="1" applyAlignment="1">
      <alignment horizontal="center" vertical="center"/>
    </xf>
    <xf numFmtId="183" fontId="35" fillId="0" borderId="0" xfId="1" applyNumberFormat="1" applyFont="1" applyFill="1" applyAlignment="1">
      <alignment vertical="center" wrapText="1"/>
    </xf>
    <xf numFmtId="0" fontId="35" fillId="0" borderId="0" xfId="0" applyFont="1" applyFill="1" applyAlignment="1"/>
    <xf numFmtId="0" fontId="4" fillId="2" borderId="82" xfId="0" applyFont="1" applyFill="1" applyBorder="1" applyAlignment="1">
      <alignment horizontal="center" vertical="center" wrapText="1"/>
    </xf>
    <xf numFmtId="0" fontId="4" fillId="2" borderId="83" xfId="0" applyFont="1" applyFill="1" applyBorder="1" applyAlignment="1">
      <alignment horizontal="center" vertical="center" wrapText="1"/>
    </xf>
    <xf numFmtId="0" fontId="4" fillId="2" borderId="84"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58"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81" xfId="0" applyFont="1" applyFill="1" applyBorder="1" applyAlignment="1">
      <alignment horizontal="center" vertical="center"/>
    </xf>
    <xf numFmtId="0" fontId="4" fillId="2" borderId="85" xfId="0" applyFont="1" applyFill="1" applyBorder="1" applyAlignment="1">
      <alignment horizontal="center" vertical="center" wrapText="1"/>
    </xf>
    <xf numFmtId="0" fontId="4" fillId="2" borderId="86" xfId="0" applyFont="1" applyFill="1" applyBorder="1" applyAlignment="1">
      <alignment horizontal="center" vertical="center" wrapText="1"/>
    </xf>
    <xf numFmtId="0" fontId="4" fillId="2" borderId="87" xfId="0" applyFont="1" applyFill="1" applyBorder="1" applyAlignment="1">
      <alignment horizontal="center" vertical="center" wrapText="1"/>
    </xf>
    <xf numFmtId="0" fontId="4" fillId="2" borderId="88" xfId="0" applyFont="1" applyFill="1" applyBorder="1" applyAlignment="1">
      <alignment horizontal="center" vertical="center" wrapText="1"/>
    </xf>
    <xf numFmtId="0" fontId="4" fillId="2" borderId="89" xfId="0" applyFont="1" applyFill="1" applyBorder="1" applyAlignment="1">
      <alignment horizontal="center" vertical="center"/>
    </xf>
    <xf numFmtId="0" fontId="4" fillId="2" borderId="90" xfId="0" applyFont="1" applyFill="1" applyBorder="1" applyAlignment="1">
      <alignment horizontal="center" vertical="center"/>
    </xf>
    <xf numFmtId="0" fontId="4" fillId="2" borderId="91" xfId="0" applyFont="1" applyFill="1" applyBorder="1" applyAlignment="1">
      <alignment horizontal="center" vertical="center"/>
    </xf>
    <xf numFmtId="0" fontId="4" fillId="2" borderId="39"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92" xfId="0" applyFont="1" applyFill="1" applyBorder="1" applyAlignment="1">
      <alignment horizontal="center" vertical="center" wrapText="1"/>
    </xf>
    <xf numFmtId="0" fontId="4" fillId="2" borderId="93" xfId="0" applyFont="1" applyFill="1" applyBorder="1" applyAlignment="1">
      <alignment horizontal="center" vertical="center" wrapText="1"/>
    </xf>
    <xf numFmtId="0" fontId="4" fillId="2" borderId="82" xfId="0" applyFont="1" applyFill="1" applyBorder="1" applyAlignment="1">
      <alignment horizontal="center" vertical="center"/>
    </xf>
    <xf numFmtId="0" fontId="4" fillId="2" borderId="83" xfId="0" applyFont="1" applyFill="1" applyBorder="1" applyAlignment="1">
      <alignment horizontal="center" vertical="center"/>
    </xf>
    <xf numFmtId="0" fontId="4" fillId="2" borderId="84" xfId="0" applyFont="1" applyFill="1" applyBorder="1" applyAlignment="1">
      <alignment horizontal="center" vertical="center"/>
    </xf>
    <xf numFmtId="0" fontId="5" fillId="2" borderId="94"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5" xfId="0" applyFont="1" applyFill="1" applyBorder="1" applyAlignment="1">
      <alignment horizontal="center" vertical="center" shrinkToFit="1"/>
    </xf>
    <xf numFmtId="0" fontId="24" fillId="0" borderId="0" xfId="0" applyFont="1" applyBorder="1" applyAlignment="1">
      <alignment vertical="center" wrapText="1"/>
    </xf>
    <xf numFmtId="0" fontId="36" fillId="0" borderId="0" xfId="0" applyFont="1" applyBorder="1" applyAlignment="1">
      <alignment wrapText="1"/>
    </xf>
    <xf numFmtId="0" fontId="4" fillId="2" borderId="96" xfId="0" applyFont="1" applyFill="1" applyBorder="1" applyAlignment="1">
      <alignment horizontal="center" vertical="center"/>
    </xf>
    <xf numFmtId="0" fontId="0" fillId="0" borderId="97" xfId="0" applyBorder="1" applyAlignment="1">
      <alignment horizontal="center" vertical="center"/>
    </xf>
    <xf numFmtId="0" fontId="4" fillId="2" borderId="98" xfId="0" applyFont="1" applyFill="1" applyBorder="1" applyAlignment="1">
      <alignment horizontal="center" vertical="center"/>
    </xf>
    <xf numFmtId="0" fontId="24" fillId="0" borderId="0" xfId="0" applyFont="1" applyAlignment="1">
      <alignment vertical="center" wrapText="1"/>
    </xf>
    <xf numFmtId="0" fontId="36" fillId="0" borderId="0" xfId="0" applyFont="1" applyAlignment="1">
      <alignment wrapTex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32" xfId="0" applyFont="1" applyFill="1" applyBorder="1" applyAlignment="1">
      <alignment horizontal="center" vertical="center" shrinkToFit="1"/>
    </xf>
    <xf numFmtId="0" fontId="28" fillId="0" borderId="50" xfId="0" applyFont="1" applyFill="1" applyBorder="1" applyAlignment="1">
      <alignment vertical="center" shrinkToFit="1"/>
    </xf>
    <xf numFmtId="0" fontId="28" fillId="0" borderId="99" xfId="0" applyFont="1" applyFill="1" applyBorder="1" applyAlignment="1">
      <alignment vertical="center" shrinkToFit="1"/>
    </xf>
    <xf numFmtId="0" fontId="0" fillId="0" borderId="99" xfId="0" applyBorder="1" applyAlignment="1">
      <alignment vertical="center" shrinkToFit="1"/>
    </xf>
    <xf numFmtId="0" fontId="0" fillId="0" borderId="100" xfId="0" applyBorder="1" applyAlignment="1">
      <alignment vertical="center" shrinkToFit="1"/>
    </xf>
    <xf numFmtId="0" fontId="28" fillId="0" borderId="44" xfId="0" applyFont="1" applyFill="1" applyBorder="1" applyAlignment="1">
      <alignment vertical="center" shrinkToFit="1"/>
    </xf>
    <xf numFmtId="0" fontId="28" fillId="0" borderId="101" xfId="0" applyFont="1" applyFill="1" applyBorder="1" applyAlignment="1">
      <alignment vertical="center" shrinkToFit="1"/>
    </xf>
    <xf numFmtId="0" fontId="0" fillId="0" borderId="101" xfId="0" applyBorder="1" applyAlignment="1">
      <alignment vertical="center" shrinkToFit="1"/>
    </xf>
    <xf numFmtId="0" fontId="0" fillId="0" borderId="71" xfId="0" applyBorder="1" applyAlignment="1">
      <alignment vertical="center" shrinkToFit="1"/>
    </xf>
    <xf numFmtId="0" fontId="12" fillId="0" borderId="0" xfId="0" applyFont="1" applyAlignment="1">
      <alignment vertical="center" shrinkToFit="1"/>
    </xf>
    <xf numFmtId="0" fontId="0" fillId="0" borderId="0" xfId="0" applyFont="1" applyAlignment="1">
      <alignment vertical="center" shrinkToFit="1"/>
    </xf>
    <xf numFmtId="0" fontId="15" fillId="2" borderId="58"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32" xfId="0" applyFont="1" applyFill="1" applyBorder="1" applyAlignment="1">
      <alignment horizontal="center" vertical="center"/>
    </xf>
  </cellXfs>
  <cellStyles count="2">
    <cellStyle name="土工表"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view="pageBreakPreview" zoomScaleNormal="100" zoomScaleSheetLayoutView="100" workbookViewId="0">
      <selection activeCell="E1" sqref="E1:F1"/>
    </sheetView>
  </sheetViews>
  <sheetFormatPr defaultRowHeight="12" x14ac:dyDescent="0.15"/>
  <cols>
    <col min="1" max="1" width="8.7265625" style="300"/>
    <col min="2" max="16384" width="8.7265625" style="293"/>
  </cols>
  <sheetData>
    <row r="1" spans="1:10" ht="119.25" customHeight="1" x14ac:dyDescent="0.15">
      <c r="A1" s="290"/>
      <c r="B1" s="291"/>
      <c r="C1" s="291"/>
      <c r="D1" s="291"/>
      <c r="E1" s="305"/>
      <c r="F1" s="305"/>
      <c r="G1" s="291"/>
      <c r="H1" s="291"/>
      <c r="I1" s="291"/>
      <c r="J1" s="292"/>
    </row>
    <row r="2" spans="1:10" ht="24" x14ac:dyDescent="0.15">
      <c r="A2" s="306" t="s">
        <v>571</v>
      </c>
      <c r="B2" s="307"/>
      <c r="C2" s="307"/>
      <c r="D2" s="307"/>
      <c r="E2" s="307"/>
      <c r="F2" s="307"/>
      <c r="G2" s="307"/>
      <c r="H2" s="307"/>
      <c r="I2" s="307"/>
      <c r="J2" s="308"/>
    </row>
    <row r="3" spans="1:10" ht="24" x14ac:dyDescent="0.15">
      <c r="A3" s="306"/>
      <c r="B3" s="307"/>
      <c r="C3" s="307"/>
      <c r="D3" s="307"/>
      <c r="E3" s="307"/>
      <c r="F3" s="307"/>
      <c r="G3" s="307"/>
      <c r="H3" s="307"/>
      <c r="I3" s="307"/>
      <c r="J3" s="308"/>
    </row>
    <row r="4" spans="1:10" ht="15" customHeight="1" x14ac:dyDescent="0.15">
      <c r="A4" s="294"/>
      <c r="B4" s="295"/>
      <c r="C4" s="295"/>
      <c r="D4" s="295"/>
      <c r="E4" s="295"/>
      <c r="F4" s="295"/>
      <c r="G4" s="295"/>
      <c r="H4" s="295"/>
      <c r="I4" s="295"/>
      <c r="J4" s="296"/>
    </row>
    <row r="5" spans="1:10" ht="32.25" x14ac:dyDescent="0.15">
      <c r="A5" s="309" t="s">
        <v>331</v>
      </c>
      <c r="B5" s="310"/>
      <c r="C5" s="310"/>
      <c r="D5" s="310"/>
      <c r="E5" s="310"/>
      <c r="F5" s="310"/>
      <c r="G5" s="310"/>
      <c r="H5" s="310"/>
      <c r="I5" s="310"/>
      <c r="J5" s="311"/>
    </row>
    <row r="6" spans="1:10" ht="132" customHeight="1" x14ac:dyDescent="0.15">
      <c r="A6" s="294"/>
      <c r="B6" s="295"/>
      <c r="C6" s="295"/>
      <c r="D6" s="295"/>
      <c r="E6" s="295"/>
      <c r="F6" s="295"/>
      <c r="G6" s="295"/>
      <c r="H6" s="295"/>
      <c r="I6" s="295"/>
      <c r="J6" s="296"/>
    </row>
    <row r="7" spans="1:10" ht="35.25" customHeight="1" x14ac:dyDescent="0.15">
      <c r="A7" s="302" t="s">
        <v>570</v>
      </c>
      <c r="B7" s="303"/>
      <c r="C7" s="303"/>
      <c r="D7" s="303"/>
      <c r="E7" s="303"/>
      <c r="F7" s="303"/>
      <c r="G7" s="303"/>
      <c r="H7" s="303"/>
      <c r="I7" s="303"/>
      <c r="J7" s="304"/>
    </row>
    <row r="8" spans="1:10" ht="25.5" x14ac:dyDescent="0.15">
      <c r="A8" s="312"/>
      <c r="B8" s="303"/>
      <c r="C8" s="303"/>
      <c r="D8" s="303"/>
      <c r="E8" s="303"/>
      <c r="F8" s="303"/>
      <c r="G8" s="303"/>
      <c r="H8" s="303"/>
      <c r="I8" s="303"/>
      <c r="J8" s="304"/>
    </row>
    <row r="9" spans="1:10" ht="25.5" x14ac:dyDescent="0.15">
      <c r="A9" s="302" t="s">
        <v>330</v>
      </c>
      <c r="B9" s="303"/>
      <c r="C9" s="303"/>
      <c r="D9" s="303"/>
      <c r="E9" s="303"/>
      <c r="F9" s="303"/>
      <c r="G9" s="303"/>
      <c r="H9" s="303"/>
      <c r="I9" s="303"/>
      <c r="J9" s="304"/>
    </row>
    <row r="10" spans="1:10" ht="64.5" customHeight="1" thickBot="1" x14ac:dyDescent="0.2">
      <c r="A10" s="297"/>
      <c r="B10" s="298"/>
      <c r="C10" s="298"/>
      <c r="D10" s="298"/>
      <c r="E10" s="298"/>
      <c r="F10" s="298"/>
      <c r="G10" s="298"/>
      <c r="H10" s="298"/>
      <c r="I10" s="298"/>
      <c r="J10" s="299"/>
    </row>
  </sheetData>
  <mergeCells count="7">
    <mergeCell ref="A9:J9"/>
    <mergeCell ref="E1:F1"/>
    <mergeCell ref="A2:J2"/>
    <mergeCell ref="A3:J3"/>
    <mergeCell ref="A5:J5"/>
    <mergeCell ref="A7:J7"/>
    <mergeCell ref="A8:J8"/>
  </mergeCells>
  <phoneticPr fontId="14"/>
  <printOptions horizontalCentered="1"/>
  <pageMargins left="0.39370078740157483" right="0.39370078740157483" top="0.78740157480314965" bottom="0.59055118110236227" header="0.51181102362204722" footer="0.39370078740157483"/>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70C0"/>
    <pageSetUpPr fitToPage="1"/>
  </sheetPr>
  <dimension ref="A1:Q26"/>
  <sheetViews>
    <sheetView showGridLines="0" showZeros="0" view="pageBreakPreview" topLeftCell="B1" zoomScaleNormal="100" zoomScaleSheetLayoutView="100" workbookViewId="0">
      <pane xSplit="2" ySplit="6" topLeftCell="D10"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7" style="4" bestFit="1" customWidth="1"/>
    <col min="4" max="9" width="4.7265625" style="2" bestFit="1" customWidth="1"/>
    <col min="10" max="10" width="6.1796875" style="2" bestFit="1" customWidth="1"/>
    <col min="11" max="11" width="3" style="4" bestFit="1" customWidth="1"/>
    <col min="12" max="12" width="6.26953125" style="2" bestFit="1" customWidth="1"/>
    <col min="13" max="13" width="6.36328125" style="2" bestFit="1" customWidth="1"/>
    <col min="14" max="14" width="6.26953125" style="2" bestFit="1" customWidth="1"/>
    <col min="15"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362</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120</v>
      </c>
      <c r="B5" s="326" t="s">
        <v>1</v>
      </c>
      <c r="C5" s="326" t="s">
        <v>2</v>
      </c>
      <c r="D5" s="344" t="s">
        <v>3</v>
      </c>
      <c r="E5" s="345"/>
      <c r="F5" s="345"/>
      <c r="G5" s="345"/>
      <c r="H5" s="345"/>
      <c r="I5" s="346"/>
      <c r="J5" s="326" t="s">
        <v>4</v>
      </c>
      <c r="K5" s="326" t="s">
        <v>5</v>
      </c>
      <c r="L5" s="344" t="s">
        <v>6</v>
      </c>
      <c r="M5" s="345"/>
      <c r="N5" s="345"/>
      <c r="O5" s="345"/>
      <c r="P5" s="345"/>
      <c r="Q5" s="346"/>
    </row>
    <row r="6" spans="1:17" ht="42.75" thickBot="1" x14ac:dyDescent="0.2">
      <c r="A6" s="3" t="s">
        <v>83</v>
      </c>
      <c r="B6" s="328"/>
      <c r="C6" s="328"/>
      <c r="D6" s="6" t="s">
        <v>84</v>
      </c>
      <c r="E6" s="7" t="s">
        <v>85</v>
      </c>
      <c r="F6" s="7" t="s">
        <v>86</v>
      </c>
      <c r="G6" s="7" t="s">
        <v>87</v>
      </c>
      <c r="H6" s="7" t="s">
        <v>88</v>
      </c>
      <c r="I6" s="8" t="s">
        <v>7</v>
      </c>
      <c r="J6" s="328"/>
      <c r="K6" s="328"/>
      <c r="L6" s="6" t="s">
        <v>84</v>
      </c>
      <c r="M6" s="7" t="s">
        <v>85</v>
      </c>
      <c r="N6" s="7" t="s">
        <v>86</v>
      </c>
      <c r="O6" s="7" t="s">
        <v>87</v>
      </c>
      <c r="P6" s="7" t="s">
        <v>88</v>
      </c>
      <c r="Q6" s="8" t="s">
        <v>7</v>
      </c>
    </row>
    <row r="7" spans="1:17" ht="21.75" thickTop="1" x14ac:dyDescent="0.15">
      <c r="A7" s="3" t="s">
        <v>26</v>
      </c>
      <c r="B7" s="134" t="s">
        <v>121</v>
      </c>
      <c r="C7" s="226" t="s">
        <v>122</v>
      </c>
      <c r="D7" s="139">
        <v>5.2999999999999999E-2</v>
      </c>
      <c r="E7" s="141">
        <v>0.86899999999999999</v>
      </c>
      <c r="F7" s="141">
        <v>0.58799999999999997</v>
      </c>
      <c r="G7" s="141"/>
      <c r="H7" s="141"/>
      <c r="I7" s="196">
        <v>0.33400000000000002</v>
      </c>
      <c r="J7" s="197"/>
      <c r="K7" s="135" t="s">
        <v>102</v>
      </c>
      <c r="L7" s="144">
        <f t="shared" ref="L7:L20" si="0">ROUNDDOWN(D7*$J7,3)</f>
        <v>0</v>
      </c>
      <c r="M7" s="145">
        <f t="shared" ref="M7:M20" si="1">ROUNDDOWN(E7*$J7,3)</f>
        <v>0</v>
      </c>
      <c r="N7" s="145">
        <f t="shared" ref="N7:N20" si="2">ROUNDDOWN(F7*$J7,3)</f>
        <v>0</v>
      </c>
      <c r="O7" s="145">
        <f t="shared" ref="O7:O20" si="3">ROUNDDOWN(G7*$J7,3)</f>
        <v>0</v>
      </c>
      <c r="P7" s="145">
        <f t="shared" ref="P7:P20" si="4">ROUNDDOWN(H7*$J7,3)</f>
        <v>0</v>
      </c>
      <c r="Q7" s="146">
        <f t="shared" ref="Q7:Q20" si="5">ROUNDDOWN(I7*$J7,3)</f>
        <v>0</v>
      </c>
    </row>
    <row r="8" spans="1:17" ht="21" x14ac:dyDescent="0.15">
      <c r="A8" s="3" t="s">
        <v>26</v>
      </c>
      <c r="B8" s="47" t="s">
        <v>121</v>
      </c>
      <c r="C8" s="227" t="s">
        <v>123</v>
      </c>
      <c r="D8" s="150">
        <v>5.2999999999999999E-2</v>
      </c>
      <c r="E8" s="83">
        <v>1.0289999999999999</v>
      </c>
      <c r="F8" s="83">
        <v>0.69799999999999995</v>
      </c>
      <c r="G8" s="83"/>
      <c r="H8" s="83"/>
      <c r="I8" s="151">
        <v>0.38300000000000001</v>
      </c>
      <c r="J8" s="156"/>
      <c r="K8" s="56" t="s">
        <v>102</v>
      </c>
      <c r="L8" s="153">
        <f t="shared" si="0"/>
        <v>0</v>
      </c>
      <c r="M8" s="154">
        <f t="shared" si="1"/>
        <v>0</v>
      </c>
      <c r="N8" s="154">
        <f t="shared" si="2"/>
        <v>0</v>
      </c>
      <c r="O8" s="154">
        <f t="shared" si="3"/>
        <v>0</v>
      </c>
      <c r="P8" s="154">
        <f t="shared" si="4"/>
        <v>0</v>
      </c>
      <c r="Q8" s="155">
        <f t="shared" si="5"/>
        <v>0</v>
      </c>
    </row>
    <row r="9" spans="1:17" ht="21" x14ac:dyDescent="0.15">
      <c r="A9" s="3" t="s">
        <v>26</v>
      </c>
      <c r="B9" s="47" t="s">
        <v>121</v>
      </c>
      <c r="C9" s="227" t="s">
        <v>124</v>
      </c>
      <c r="D9" s="150">
        <v>5.2999999999999999E-2</v>
      </c>
      <c r="E9" s="83">
        <v>2.948</v>
      </c>
      <c r="F9" s="83"/>
      <c r="G9" s="83"/>
      <c r="H9" s="83">
        <v>2.569</v>
      </c>
      <c r="I9" s="151">
        <v>0.432</v>
      </c>
      <c r="J9" s="156"/>
      <c r="K9" s="56" t="s">
        <v>102</v>
      </c>
      <c r="L9" s="153">
        <f t="shared" si="0"/>
        <v>0</v>
      </c>
      <c r="M9" s="154">
        <f t="shared" si="1"/>
        <v>0</v>
      </c>
      <c r="N9" s="154">
        <f t="shared" si="2"/>
        <v>0</v>
      </c>
      <c r="O9" s="154">
        <f t="shared" si="3"/>
        <v>0</v>
      </c>
      <c r="P9" s="154">
        <f t="shared" si="4"/>
        <v>0</v>
      </c>
      <c r="Q9" s="155">
        <f t="shared" si="5"/>
        <v>0</v>
      </c>
    </row>
    <row r="10" spans="1:17" ht="21" x14ac:dyDescent="0.15">
      <c r="A10" s="3" t="s">
        <v>26</v>
      </c>
      <c r="B10" s="47" t="s">
        <v>121</v>
      </c>
      <c r="C10" s="227" t="s">
        <v>125</v>
      </c>
      <c r="D10" s="150">
        <v>5.2999999999999999E-2</v>
      </c>
      <c r="E10" s="83">
        <v>0.86899999999999999</v>
      </c>
      <c r="F10" s="83">
        <v>0.58799999999999997</v>
      </c>
      <c r="G10" s="83"/>
      <c r="H10" s="83"/>
      <c r="I10" s="151">
        <v>0.33400000000000002</v>
      </c>
      <c r="J10" s="156"/>
      <c r="K10" s="56" t="s">
        <v>102</v>
      </c>
      <c r="L10" s="153">
        <f t="shared" si="0"/>
        <v>0</v>
      </c>
      <c r="M10" s="154">
        <f t="shared" si="1"/>
        <v>0</v>
      </c>
      <c r="N10" s="154">
        <f t="shared" si="2"/>
        <v>0</v>
      </c>
      <c r="O10" s="154">
        <f t="shared" si="3"/>
        <v>0</v>
      </c>
      <c r="P10" s="154">
        <f t="shared" si="4"/>
        <v>0</v>
      </c>
      <c r="Q10" s="155">
        <f t="shared" si="5"/>
        <v>0</v>
      </c>
    </row>
    <row r="11" spans="1:17" ht="21" x14ac:dyDescent="0.15">
      <c r="A11" s="3" t="s">
        <v>26</v>
      </c>
      <c r="B11" s="47" t="s">
        <v>121</v>
      </c>
      <c r="C11" s="227" t="s">
        <v>126</v>
      </c>
      <c r="D11" s="150">
        <v>5.2999999999999999E-2</v>
      </c>
      <c r="E11" s="83">
        <v>1.0289999999999999</v>
      </c>
      <c r="F11" s="83">
        <v>0.69799999999999995</v>
      </c>
      <c r="G11" s="83"/>
      <c r="H11" s="83"/>
      <c r="I11" s="151">
        <v>0.38300000000000001</v>
      </c>
      <c r="J11" s="156"/>
      <c r="K11" s="56" t="s">
        <v>102</v>
      </c>
      <c r="L11" s="153">
        <f t="shared" si="0"/>
        <v>0</v>
      </c>
      <c r="M11" s="154">
        <f t="shared" si="1"/>
        <v>0</v>
      </c>
      <c r="N11" s="154">
        <f t="shared" si="2"/>
        <v>0</v>
      </c>
      <c r="O11" s="154">
        <f t="shared" si="3"/>
        <v>0</v>
      </c>
      <c r="P11" s="154">
        <f t="shared" si="4"/>
        <v>0</v>
      </c>
      <c r="Q11" s="155">
        <f t="shared" si="5"/>
        <v>0</v>
      </c>
    </row>
    <row r="12" spans="1:17" ht="21" x14ac:dyDescent="0.15">
      <c r="A12" s="3" t="s">
        <v>26</v>
      </c>
      <c r="B12" s="47" t="s">
        <v>121</v>
      </c>
      <c r="C12" s="227" t="s">
        <v>127</v>
      </c>
      <c r="D12" s="150">
        <v>5.2999999999999999E-2</v>
      </c>
      <c r="E12" s="83">
        <v>2.948</v>
      </c>
      <c r="F12" s="83"/>
      <c r="G12" s="83"/>
      <c r="H12" s="83">
        <v>2.569</v>
      </c>
      <c r="I12" s="151">
        <v>0.432</v>
      </c>
      <c r="J12" s="156"/>
      <c r="K12" s="56" t="s">
        <v>102</v>
      </c>
      <c r="L12" s="153">
        <f t="shared" si="0"/>
        <v>0</v>
      </c>
      <c r="M12" s="154">
        <f t="shared" si="1"/>
        <v>0</v>
      </c>
      <c r="N12" s="154">
        <f t="shared" si="2"/>
        <v>0</v>
      </c>
      <c r="O12" s="154">
        <f t="shared" si="3"/>
        <v>0</v>
      </c>
      <c r="P12" s="154">
        <f t="shared" si="4"/>
        <v>0</v>
      </c>
      <c r="Q12" s="155">
        <f t="shared" si="5"/>
        <v>0</v>
      </c>
    </row>
    <row r="13" spans="1:17" ht="21" x14ac:dyDescent="0.15">
      <c r="A13" s="3" t="s">
        <v>26</v>
      </c>
      <c r="B13" s="47" t="s">
        <v>121</v>
      </c>
      <c r="C13" s="227" t="s">
        <v>128</v>
      </c>
      <c r="D13" s="150">
        <v>7.6999999999999999E-2</v>
      </c>
      <c r="E13" s="83">
        <v>1.141</v>
      </c>
      <c r="F13" s="83">
        <v>0.70599999999999996</v>
      </c>
      <c r="G13" s="83"/>
      <c r="H13" s="83"/>
      <c r="I13" s="151">
        <v>0.51200000000000001</v>
      </c>
      <c r="J13" s="156"/>
      <c r="K13" s="56" t="s">
        <v>102</v>
      </c>
      <c r="L13" s="153">
        <f t="shared" si="0"/>
        <v>0</v>
      </c>
      <c r="M13" s="154">
        <f t="shared" si="1"/>
        <v>0</v>
      </c>
      <c r="N13" s="154">
        <f t="shared" si="2"/>
        <v>0</v>
      </c>
      <c r="O13" s="154">
        <f t="shared" si="3"/>
        <v>0</v>
      </c>
      <c r="P13" s="154">
        <f t="shared" si="4"/>
        <v>0</v>
      </c>
      <c r="Q13" s="155">
        <f t="shared" si="5"/>
        <v>0</v>
      </c>
    </row>
    <row r="14" spans="1:17" ht="21" x14ac:dyDescent="0.15">
      <c r="A14" s="3" t="s">
        <v>26</v>
      </c>
      <c r="B14" s="47" t="s">
        <v>121</v>
      </c>
      <c r="C14" s="227" t="s">
        <v>129</v>
      </c>
      <c r="D14" s="150">
        <v>7.6999999999999999E-2</v>
      </c>
      <c r="E14" s="83">
        <v>3.0009999999999999</v>
      </c>
      <c r="F14" s="83"/>
      <c r="G14" s="83"/>
      <c r="H14" s="83">
        <v>2.4630000000000001</v>
      </c>
      <c r="I14" s="151">
        <v>0.61599999999999999</v>
      </c>
      <c r="J14" s="156"/>
      <c r="K14" s="56" t="s">
        <v>102</v>
      </c>
      <c r="L14" s="153">
        <f t="shared" si="0"/>
        <v>0</v>
      </c>
      <c r="M14" s="154">
        <f t="shared" si="1"/>
        <v>0</v>
      </c>
      <c r="N14" s="154">
        <f t="shared" si="2"/>
        <v>0</v>
      </c>
      <c r="O14" s="154">
        <f t="shared" si="3"/>
        <v>0</v>
      </c>
      <c r="P14" s="154">
        <f t="shared" si="4"/>
        <v>0</v>
      </c>
      <c r="Q14" s="155">
        <f t="shared" si="5"/>
        <v>0</v>
      </c>
    </row>
    <row r="15" spans="1:17" ht="21" x14ac:dyDescent="0.15">
      <c r="A15" s="3" t="s">
        <v>26</v>
      </c>
      <c r="B15" s="47" t="s">
        <v>121</v>
      </c>
      <c r="C15" s="227" t="s">
        <v>130</v>
      </c>
      <c r="D15" s="150">
        <v>7.6999999999999999E-2</v>
      </c>
      <c r="E15" s="83">
        <v>4.0599999999999996</v>
      </c>
      <c r="F15" s="83"/>
      <c r="G15" s="83"/>
      <c r="H15" s="83">
        <v>3.4180000000000001</v>
      </c>
      <c r="I15" s="151">
        <v>0.71899999999999997</v>
      </c>
      <c r="J15" s="156"/>
      <c r="K15" s="56" t="s">
        <v>102</v>
      </c>
      <c r="L15" s="153">
        <f t="shared" si="0"/>
        <v>0</v>
      </c>
      <c r="M15" s="154">
        <f t="shared" si="1"/>
        <v>0</v>
      </c>
      <c r="N15" s="154">
        <f t="shared" si="2"/>
        <v>0</v>
      </c>
      <c r="O15" s="154">
        <f t="shared" si="3"/>
        <v>0</v>
      </c>
      <c r="P15" s="154">
        <f t="shared" si="4"/>
        <v>0</v>
      </c>
      <c r="Q15" s="155">
        <f t="shared" si="5"/>
        <v>0</v>
      </c>
    </row>
    <row r="16" spans="1:17" ht="21" x14ac:dyDescent="0.15">
      <c r="A16" s="3" t="s">
        <v>26</v>
      </c>
      <c r="B16" s="47" t="s">
        <v>121</v>
      </c>
      <c r="C16" s="227" t="s">
        <v>131</v>
      </c>
      <c r="D16" s="150">
        <v>7.6999999999999999E-2</v>
      </c>
      <c r="E16" s="83">
        <v>5.31</v>
      </c>
      <c r="F16" s="83"/>
      <c r="G16" s="83"/>
      <c r="H16" s="83">
        <v>4.5650000000000004</v>
      </c>
      <c r="I16" s="151">
        <v>0.82299999999999995</v>
      </c>
      <c r="J16" s="156"/>
      <c r="K16" s="56" t="s">
        <v>102</v>
      </c>
      <c r="L16" s="153">
        <f t="shared" si="0"/>
        <v>0</v>
      </c>
      <c r="M16" s="154">
        <f t="shared" si="1"/>
        <v>0</v>
      </c>
      <c r="N16" s="154">
        <f t="shared" si="2"/>
        <v>0</v>
      </c>
      <c r="O16" s="154">
        <f t="shared" si="3"/>
        <v>0</v>
      </c>
      <c r="P16" s="154">
        <f t="shared" si="4"/>
        <v>0</v>
      </c>
      <c r="Q16" s="155">
        <f t="shared" si="5"/>
        <v>0</v>
      </c>
    </row>
    <row r="17" spans="1:17" ht="21" x14ac:dyDescent="0.15">
      <c r="A17" s="3" t="s">
        <v>26</v>
      </c>
      <c r="B17" s="47" t="s">
        <v>121</v>
      </c>
      <c r="C17" s="227" t="s">
        <v>132</v>
      </c>
      <c r="D17" s="150">
        <v>7.6999999999999999E-2</v>
      </c>
      <c r="E17" s="83">
        <v>1.141</v>
      </c>
      <c r="F17" s="83">
        <v>0.70599999999999996</v>
      </c>
      <c r="G17" s="83"/>
      <c r="H17" s="83"/>
      <c r="I17" s="151">
        <v>0.51200000000000001</v>
      </c>
      <c r="J17" s="156"/>
      <c r="K17" s="56" t="s">
        <v>102</v>
      </c>
      <c r="L17" s="153">
        <f t="shared" si="0"/>
        <v>0</v>
      </c>
      <c r="M17" s="154">
        <f t="shared" si="1"/>
        <v>0</v>
      </c>
      <c r="N17" s="154">
        <f t="shared" si="2"/>
        <v>0</v>
      </c>
      <c r="O17" s="154">
        <f t="shared" si="3"/>
        <v>0</v>
      </c>
      <c r="P17" s="154">
        <f t="shared" si="4"/>
        <v>0</v>
      </c>
      <c r="Q17" s="155">
        <f t="shared" si="5"/>
        <v>0</v>
      </c>
    </row>
    <row r="18" spans="1:17" ht="21" x14ac:dyDescent="0.15">
      <c r="A18" s="3" t="s">
        <v>26</v>
      </c>
      <c r="B18" s="47" t="s">
        <v>121</v>
      </c>
      <c r="C18" s="227" t="s">
        <v>133</v>
      </c>
      <c r="D18" s="150">
        <v>7.6999999999999999E-2</v>
      </c>
      <c r="E18" s="83">
        <v>3.0009999999999999</v>
      </c>
      <c r="F18" s="83"/>
      <c r="G18" s="83"/>
      <c r="H18" s="83">
        <v>2.4630000000000001</v>
      </c>
      <c r="I18" s="151">
        <v>0.61599999999999999</v>
      </c>
      <c r="J18" s="156"/>
      <c r="K18" s="56" t="s">
        <v>102</v>
      </c>
      <c r="L18" s="153">
        <f t="shared" si="0"/>
        <v>0</v>
      </c>
      <c r="M18" s="154">
        <f t="shared" si="1"/>
        <v>0</v>
      </c>
      <c r="N18" s="154">
        <f t="shared" si="2"/>
        <v>0</v>
      </c>
      <c r="O18" s="154">
        <f t="shared" si="3"/>
        <v>0</v>
      </c>
      <c r="P18" s="154">
        <f t="shared" si="4"/>
        <v>0</v>
      </c>
      <c r="Q18" s="155">
        <f t="shared" si="5"/>
        <v>0</v>
      </c>
    </row>
    <row r="19" spans="1:17" ht="21" x14ac:dyDescent="0.15">
      <c r="A19" s="3" t="s">
        <v>26</v>
      </c>
      <c r="B19" s="47" t="s">
        <v>121</v>
      </c>
      <c r="C19" s="227" t="s">
        <v>134</v>
      </c>
      <c r="D19" s="150">
        <v>7.6999999999999999E-2</v>
      </c>
      <c r="E19" s="83">
        <v>4.0599999999999996</v>
      </c>
      <c r="F19" s="83"/>
      <c r="G19" s="83"/>
      <c r="H19" s="83">
        <v>3.4180000000000001</v>
      </c>
      <c r="I19" s="151">
        <v>0.71899999999999997</v>
      </c>
      <c r="J19" s="156"/>
      <c r="K19" s="56" t="s">
        <v>102</v>
      </c>
      <c r="L19" s="153">
        <f t="shared" si="0"/>
        <v>0</v>
      </c>
      <c r="M19" s="154">
        <f t="shared" si="1"/>
        <v>0</v>
      </c>
      <c r="N19" s="154">
        <f t="shared" si="2"/>
        <v>0</v>
      </c>
      <c r="O19" s="154">
        <f t="shared" si="3"/>
        <v>0</v>
      </c>
      <c r="P19" s="154">
        <f t="shared" si="4"/>
        <v>0</v>
      </c>
      <c r="Q19" s="155">
        <f t="shared" si="5"/>
        <v>0</v>
      </c>
    </row>
    <row r="20" spans="1:17" ht="21" x14ac:dyDescent="0.15">
      <c r="A20" s="3" t="s">
        <v>26</v>
      </c>
      <c r="B20" s="47" t="s">
        <v>121</v>
      </c>
      <c r="C20" s="227" t="s">
        <v>135</v>
      </c>
      <c r="D20" s="150">
        <v>7.6999999999999999E-2</v>
      </c>
      <c r="E20" s="83">
        <v>5.31</v>
      </c>
      <c r="F20" s="83"/>
      <c r="G20" s="83"/>
      <c r="H20" s="83">
        <v>4.5650000000000004</v>
      </c>
      <c r="I20" s="151">
        <v>0.82299999999999995</v>
      </c>
      <c r="J20" s="156"/>
      <c r="K20" s="56" t="s">
        <v>102</v>
      </c>
      <c r="L20" s="153">
        <f t="shared" si="0"/>
        <v>0</v>
      </c>
      <c r="M20" s="154">
        <f t="shared" si="1"/>
        <v>0</v>
      </c>
      <c r="N20" s="154">
        <f t="shared" si="2"/>
        <v>0</v>
      </c>
      <c r="O20" s="154">
        <f t="shared" si="3"/>
        <v>0</v>
      </c>
      <c r="P20" s="154">
        <f t="shared" si="4"/>
        <v>0</v>
      </c>
      <c r="Q20" s="155">
        <f t="shared" si="5"/>
        <v>0</v>
      </c>
    </row>
    <row r="21" spans="1:17" ht="21" x14ac:dyDescent="0.15">
      <c r="A21" s="3" t="s">
        <v>26</v>
      </c>
      <c r="B21" s="156"/>
      <c r="C21" s="157"/>
      <c r="D21" s="158"/>
      <c r="E21" s="159"/>
      <c r="F21" s="159"/>
      <c r="G21" s="159"/>
      <c r="H21" s="159"/>
      <c r="I21" s="160"/>
      <c r="J21" s="156"/>
      <c r="K21" s="157"/>
      <c r="L21" s="153">
        <f t="shared" ref="L21:Q25" si="6">ROUNDDOWN(D21*$J21,3)</f>
        <v>0</v>
      </c>
      <c r="M21" s="154">
        <f t="shared" si="6"/>
        <v>0</v>
      </c>
      <c r="N21" s="154">
        <f t="shared" si="6"/>
        <v>0</v>
      </c>
      <c r="O21" s="154">
        <f t="shared" si="6"/>
        <v>0</v>
      </c>
      <c r="P21" s="154">
        <f t="shared" si="6"/>
        <v>0</v>
      </c>
      <c r="Q21" s="155">
        <f t="shared" si="6"/>
        <v>0</v>
      </c>
    </row>
    <row r="22" spans="1:17" ht="21" x14ac:dyDescent="0.15">
      <c r="A22" s="3" t="s">
        <v>26</v>
      </c>
      <c r="B22" s="156"/>
      <c r="C22" s="157"/>
      <c r="D22" s="158"/>
      <c r="E22" s="159"/>
      <c r="F22" s="159"/>
      <c r="G22" s="159"/>
      <c r="H22" s="159"/>
      <c r="I22" s="160"/>
      <c r="J22" s="156"/>
      <c r="K22" s="157"/>
      <c r="L22" s="153">
        <f t="shared" si="6"/>
        <v>0</v>
      </c>
      <c r="M22" s="154">
        <f t="shared" si="6"/>
        <v>0</v>
      </c>
      <c r="N22" s="154">
        <f t="shared" si="6"/>
        <v>0</v>
      </c>
      <c r="O22" s="154">
        <f t="shared" si="6"/>
        <v>0</v>
      </c>
      <c r="P22" s="154">
        <f t="shared" si="6"/>
        <v>0</v>
      </c>
      <c r="Q22" s="155">
        <f t="shared" si="6"/>
        <v>0</v>
      </c>
    </row>
    <row r="23" spans="1:17" ht="21" x14ac:dyDescent="0.15">
      <c r="A23" s="3" t="s">
        <v>26</v>
      </c>
      <c r="B23" s="156"/>
      <c r="C23" s="157"/>
      <c r="D23" s="158"/>
      <c r="E23" s="159"/>
      <c r="F23" s="159"/>
      <c r="G23" s="159"/>
      <c r="H23" s="159"/>
      <c r="I23" s="160"/>
      <c r="J23" s="156"/>
      <c r="K23" s="157"/>
      <c r="L23" s="153">
        <f t="shared" si="6"/>
        <v>0</v>
      </c>
      <c r="M23" s="154">
        <f t="shared" si="6"/>
        <v>0</v>
      </c>
      <c r="N23" s="154">
        <f t="shared" si="6"/>
        <v>0</v>
      </c>
      <c r="O23" s="154">
        <f t="shared" si="6"/>
        <v>0</v>
      </c>
      <c r="P23" s="154">
        <f t="shared" si="6"/>
        <v>0</v>
      </c>
      <c r="Q23" s="155">
        <f t="shared" si="6"/>
        <v>0</v>
      </c>
    </row>
    <row r="24" spans="1:17" ht="21" x14ac:dyDescent="0.15">
      <c r="A24" s="3" t="s">
        <v>26</v>
      </c>
      <c r="B24" s="156"/>
      <c r="C24" s="157"/>
      <c r="D24" s="158"/>
      <c r="E24" s="159"/>
      <c r="F24" s="159"/>
      <c r="G24" s="159"/>
      <c r="H24" s="159"/>
      <c r="I24" s="160"/>
      <c r="J24" s="156"/>
      <c r="K24" s="157"/>
      <c r="L24" s="153">
        <f t="shared" si="6"/>
        <v>0</v>
      </c>
      <c r="M24" s="154">
        <f t="shared" si="6"/>
        <v>0</v>
      </c>
      <c r="N24" s="154">
        <f t="shared" si="6"/>
        <v>0</v>
      </c>
      <c r="O24" s="154">
        <f t="shared" si="6"/>
        <v>0</v>
      </c>
      <c r="P24" s="154">
        <f t="shared" si="6"/>
        <v>0</v>
      </c>
      <c r="Q24" s="155">
        <f t="shared" si="6"/>
        <v>0</v>
      </c>
    </row>
    <row r="25" spans="1:17" ht="21.75" thickBot="1" x14ac:dyDescent="0.2">
      <c r="A25" s="3" t="s">
        <v>26</v>
      </c>
      <c r="B25" s="161"/>
      <c r="C25" s="162"/>
      <c r="D25" s="164"/>
      <c r="E25" s="165"/>
      <c r="F25" s="165"/>
      <c r="G25" s="165"/>
      <c r="H25" s="165"/>
      <c r="I25" s="166"/>
      <c r="J25" s="161"/>
      <c r="K25" s="162"/>
      <c r="L25" s="190">
        <f t="shared" si="6"/>
        <v>0</v>
      </c>
      <c r="M25" s="191">
        <f t="shared" si="6"/>
        <v>0</v>
      </c>
      <c r="N25" s="191">
        <f t="shared" si="6"/>
        <v>0</v>
      </c>
      <c r="O25" s="191">
        <f t="shared" si="6"/>
        <v>0</v>
      </c>
      <c r="P25" s="191">
        <f t="shared" si="6"/>
        <v>0</v>
      </c>
      <c r="Q25" s="192">
        <f t="shared" si="6"/>
        <v>0</v>
      </c>
    </row>
    <row r="26" spans="1:17" ht="21.75" thickTop="1" x14ac:dyDescent="0.15">
      <c r="A26" s="3" t="s">
        <v>26</v>
      </c>
      <c r="B26" s="357" t="s">
        <v>18</v>
      </c>
      <c r="C26" s="358"/>
      <c r="D26" s="358"/>
      <c r="E26" s="358"/>
      <c r="F26" s="358"/>
      <c r="G26" s="358"/>
      <c r="H26" s="358"/>
      <c r="I26" s="358"/>
      <c r="J26" s="358"/>
      <c r="K26" s="359"/>
      <c r="L26" s="106">
        <f t="shared" ref="L26:Q26" si="7">SUM(L7:L25)</f>
        <v>0</v>
      </c>
      <c r="M26" s="108">
        <f t="shared" si="7"/>
        <v>0</v>
      </c>
      <c r="N26" s="108">
        <f t="shared" si="7"/>
        <v>0</v>
      </c>
      <c r="O26" s="108">
        <f t="shared" si="7"/>
        <v>0</v>
      </c>
      <c r="P26" s="108">
        <f t="shared" si="7"/>
        <v>0</v>
      </c>
      <c r="Q26" s="107">
        <f t="shared" si="7"/>
        <v>0</v>
      </c>
    </row>
  </sheetData>
  <sheetProtection insertRows="0" deleteRows="0"/>
  <protectedRanges>
    <protectedRange sqref="J7:J20" name="範囲1"/>
    <protectedRange sqref="B21:K25" name="範囲2"/>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70C0"/>
    <pageSetUpPr fitToPage="1"/>
  </sheetPr>
  <dimension ref="A1:Q18"/>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B13" sqref="A13:IV20"/>
    </sheetView>
  </sheetViews>
  <sheetFormatPr defaultRowHeight="10.5" x14ac:dyDescent="0.15"/>
  <cols>
    <col min="1" max="1" width="10.81640625" style="2" hidden="1" customWidth="1"/>
    <col min="2" max="2" width="13" style="2" customWidth="1"/>
    <col min="3" max="3" width="7" style="4" bestFit="1" customWidth="1"/>
    <col min="4" max="9" width="4.7265625" style="2" bestFit="1" customWidth="1"/>
    <col min="10" max="10" width="6.1796875" style="2" bestFit="1" customWidth="1"/>
    <col min="11" max="11" width="3" style="4" bestFit="1" customWidth="1"/>
    <col min="12" max="12" width="6.1796875" style="2" bestFit="1" customWidth="1"/>
    <col min="13" max="13" width="6.36328125" style="2" bestFit="1" customWidth="1"/>
    <col min="14" max="15" width="6.1796875" style="2" bestFit="1" customWidth="1"/>
    <col min="16" max="17" width="6.36328125" style="2" bestFit="1" customWidth="1"/>
    <col min="18" max="16384" width="8.7265625" style="2"/>
  </cols>
  <sheetData>
    <row r="1" spans="1:17" s="71" customFormat="1" ht="12" customHeight="1" x14ac:dyDescent="0.15">
      <c r="B1" s="72" t="s">
        <v>367</v>
      </c>
      <c r="C1" s="73"/>
      <c r="D1" s="74"/>
      <c r="E1" s="74"/>
      <c r="F1" s="74"/>
      <c r="G1" s="74"/>
      <c r="H1" s="74"/>
      <c r="I1" s="74"/>
      <c r="J1" s="74"/>
      <c r="K1" s="75"/>
      <c r="L1" s="74"/>
      <c r="M1" s="74"/>
      <c r="N1" s="74"/>
      <c r="O1" s="74"/>
      <c r="P1" s="74"/>
      <c r="Q1" s="74"/>
    </row>
    <row r="2" spans="1:17" s="76" customFormat="1" ht="12" customHeight="1" x14ac:dyDescent="0.15">
      <c r="B2" s="77" t="s">
        <v>368</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369</v>
      </c>
      <c r="B5" s="326" t="s">
        <v>1</v>
      </c>
      <c r="C5" s="326" t="s">
        <v>2</v>
      </c>
      <c r="D5" s="344" t="s">
        <v>3</v>
      </c>
      <c r="E5" s="345"/>
      <c r="F5" s="345"/>
      <c r="G5" s="345"/>
      <c r="H5" s="345"/>
      <c r="I5" s="346"/>
      <c r="J5" s="326" t="s">
        <v>4</v>
      </c>
      <c r="K5" s="326" t="s">
        <v>5</v>
      </c>
      <c r="L5" s="344" t="s">
        <v>6</v>
      </c>
      <c r="M5" s="345"/>
      <c r="N5" s="345"/>
      <c r="O5" s="345"/>
      <c r="P5" s="345"/>
      <c r="Q5" s="346"/>
    </row>
    <row r="6" spans="1:17" ht="42.75" thickBot="1" x14ac:dyDescent="0.2">
      <c r="A6" s="3" t="s">
        <v>83</v>
      </c>
      <c r="B6" s="328"/>
      <c r="C6" s="328"/>
      <c r="D6" s="6" t="s">
        <v>84</v>
      </c>
      <c r="E6" s="7" t="s">
        <v>85</v>
      </c>
      <c r="F6" s="7" t="s">
        <v>86</v>
      </c>
      <c r="G6" s="7" t="s">
        <v>87</v>
      </c>
      <c r="H6" s="7" t="s">
        <v>88</v>
      </c>
      <c r="I6" s="8" t="s">
        <v>7</v>
      </c>
      <c r="J6" s="328"/>
      <c r="K6" s="328"/>
      <c r="L6" s="6" t="s">
        <v>84</v>
      </c>
      <c r="M6" s="7" t="s">
        <v>85</v>
      </c>
      <c r="N6" s="7" t="s">
        <v>86</v>
      </c>
      <c r="O6" s="7" t="s">
        <v>87</v>
      </c>
      <c r="P6" s="7" t="s">
        <v>88</v>
      </c>
      <c r="Q6" s="8" t="s">
        <v>7</v>
      </c>
    </row>
    <row r="7" spans="1:17" ht="21.75" thickTop="1" x14ac:dyDescent="0.15">
      <c r="A7" s="3" t="s">
        <v>26</v>
      </c>
      <c r="B7" s="134" t="s">
        <v>381</v>
      </c>
      <c r="C7" s="226" t="s">
        <v>383</v>
      </c>
      <c r="D7" s="139"/>
      <c r="E7" s="141">
        <v>2.9159999999999999</v>
      </c>
      <c r="F7" s="141"/>
      <c r="G7" s="141"/>
      <c r="H7" s="141">
        <v>2.1970000000000001</v>
      </c>
      <c r="I7" s="196">
        <v>0.71899999999999997</v>
      </c>
      <c r="J7" s="197"/>
      <c r="K7" s="135" t="s">
        <v>102</v>
      </c>
      <c r="L7" s="144">
        <f t="shared" ref="L7:L17" si="0">ROUNDDOWN(D7*$J7,3)</f>
        <v>0</v>
      </c>
      <c r="M7" s="145">
        <f t="shared" ref="M7:M17" si="1">ROUNDDOWN(E7*$J7,3)</f>
        <v>0</v>
      </c>
      <c r="N7" s="145">
        <f t="shared" ref="N7:N17" si="2">ROUNDDOWN(F7*$J7,3)</f>
        <v>0</v>
      </c>
      <c r="O7" s="145">
        <f t="shared" ref="O7:O17" si="3">ROUNDDOWN(G7*$J7,3)</f>
        <v>0</v>
      </c>
      <c r="P7" s="145">
        <f t="shared" ref="P7:P17" si="4">ROUNDDOWN(H7*$J7,3)</f>
        <v>0</v>
      </c>
      <c r="Q7" s="146">
        <f t="shared" ref="Q7:Q17" si="5">ROUNDDOWN(I7*$J7,3)</f>
        <v>0</v>
      </c>
    </row>
    <row r="8" spans="1:17" ht="21" x14ac:dyDescent="0.15">
      <c r="A8" s="3" t="s">
        <v>78</v>
      </c>
      <c r="B8" s="47" t="s">
        <v>382</v>
      </c>
      <c r="C8" s="227" t="s">
        <v>385</v>
      </c>
      <c r="D8" s="150"/>
      <c r="E8" s="83">
        <v>3.6459999999999999</v>
      </c>
      <c r="F8" s="83"/>
      <c r="G8" s="83"/>
      <c r="H8" s="83">
        <v>2.8780000000000001</v>
      </c>
      <c r="I8" s="151">
        <v>0.76800000000000002</v>
      </c>
      <c r="J8" s="156"/>
      <c r="K8" s="56" t="s">
        <v>102</v>
      </c>
      <c r="L8" s="153">
        <f t="shared" si="0"/>
        <v>0</v>
      </c>
      <c r="M8" s="154">
        <f t="shared" si="1"/>
        <v>0</v>
      </c>
      <c r="N8" s="154">
        <f t="shared" si="2"/>
        <v>0</v>
      </c>
      <c r="O8" s="154">
        <f t="shared" si="3"/>
        <v>0</v>
      </c>
      <c r="P8" s="154">
        <f t="shared" si="4"/>
        <v>0</v>
      </c>
      <c r="Q8" s="155">
        <f t="shared" si="5"/>
        <v>0</v>
      </c>
    </row>
    <row r="9" spans="1:17" ht="21" x14ac:dyDescent="0.15">
      <c r="A9" s="3" t="s">
        <v>78</v>
      </c>
      <c r="B9" s="47" t="s">
        <v>382</v>
      </c>
      <c r="C9" s="227" t="s">
        <v>386</v>
      </c>
      <c r="D9" s="150"/>
      <c r="E9" s="83">
        <v>4.4779999999999998</v>
      </c>
      <c r="F9" s="83"/>
      <c r="G9" s="83"/>
      <c r="H9" s="83">
        <v>3.661</v>
      </c>
      <c r="I9" s="151">
        <v>0.81699999999999995</v>
      </c>
      <c r="J9" s="156"/>
      <c r="K9" s="56" t="s">
        <v>102</v>
      </c>
      <c r="L9" s="153">
        <f t="shared" si="0"/>
        <v>0</v>
      </c>
      <c r="M9" s="154">
        <f t="shared" si="1"/>
        <v>0</v>
      </c>
      <c r="N9" s="154">
        <f t="shared" si="2"/>
        <v>0</v>
      </c>
      <c r="O9" s="154">
        <f t="shared" si="3"/>
        <v>0</v>
      </c>
      <c r="P9" s="154">
        <f t="shared" si="4"/>
        <v>0</v>
      </c>
      <c r="Q9" s="155">
        <f t="shared" si="5"/>
        <v>0</v>
      </c>
    </row>
    <row r="10" spans="1:17" ht="21" x14ac:dyDescent="0.15">
      <c r="A10" s="3" t="s">
        <v>78</v>
      </c>
      <c r="B10" s="47" t="s">
        <v>382</v>
      </c>
      <c r="C10" s="227" t="s">
        <v>387</v>
      </c>
      <c r="D10" s="150"/>
      <c r="E10" s="83">
        <v>2.9159999999999999</v>
      </c>
      <c r="F10" s="83"/>
      <c r="G10" s="83"/>
      <c r="H10" s="83">
        <v>2.1970000000000001</v>
      </c>
      <c r="I10" s="151">
        <v>0.71899999999999997</v>
      </c>
      <c r="J10" s="156"/>
      <c r="K10" s="56" t="s">
        <v>102</v>
      </c>
      <c r="L10" s="153">
        <f t="shared" si="0"/>
        <v>0</v>
      </c>
      <c r="M10" s="154">
        <f t="shared" si="1"/>
        <v>0</v>
      </c>
      <c r="N10" s="154">
        <f t="shared" si="2"/>
        <v>0</v>
      </c>
      <c r="O10" s="154">
        <f t="shared" si="3"/>
        <v>0</v>
      </c>
      <c r="P10" s="154">
        <f t="shared" si="4"/>
        <v>0</v>
      </c>
      <c r="Q10" s="155">
        <f t="shared" si="5"/>
        <v>0</v>
      </c>
    </row>
    <row r="11" spans="1:17" ht="21" x14ac:dyDescent="0.15">
      <c r="A11" s="3" t="s">
        <v>78</v>
      </c>
      <c r="B11" s="47" t="s">
        <v>382</v>
      </c>
      <c r="C11" s="227" t="s">
        <v>388</v>
      </c>
      <c r="D11" s="150"/>
      <c r="E11" s="83">
        <v>3.6459999999999999</v>
      </c>
      <c r="F11" s="83"/>
      <c r="G11" s="83"/>
      <c r="H11" s="83">
        <v>2.8780000000000001</v>
      </c>
      <c r="I11" s="151">
        <v>0.76800000000000002</v>
      </c>
      <c r="J11" s="156"/>
      <c r="K11" s="56" t="s">
        <v>102</v>
      </c>
      <c r="L11" s="153">
        <f t="shared" si="0"/>
        <v>0</v>
      </c>
      <c r="M11" s="154">
        <f t="shared" si="1"/>
        <v>0</v>
      </c>
      <c r="N11" s="154">
        <f t="shared" si="2"/>
        <v>0</v>
      </c>
      <c r="O11" s="154">
        <f t="shared" si="3"/>
        <v>0</v>
      </c>
      <c r="P11" s="154">
        <f t="shared" si="4"/>
        <v>0</v>
      </c>
      <c r="Q11" s="155">
        <f t="shared" si="5"/>
        <v>0</v>
      </c>
    </row>
    <row r="12" spans="1:17" ht="21" x14ac:dyDescent="0.15">
      <c r="A12" s="3" t="s">
        <v>78</v>
      </c>
      <c r="B12" s="47" t="s">
        <v>382</v>
      </c>
      <c r="C12" s="227" t="s">
        <v>389</v>
      </c>
      <c r="D12" s="150"/>
      <c r="E12" s="83">
        <v>4.4779999999999998</v>
      </c>
      <c r="F12" s="83"/>
      <c r="G12" s="83"/>
      <c r="H12" s="83">
        <v>3.661</v>
      </c>
      <c r="I12" s="151">
        <v>0.81699999999999995</v>
      </c>
      <c r="J12" s="156"/>
      <c r="K12" s="56" t="s">
        <v>102</v>
      </c>
      <c r="L12" s="153">
        <f t="shared" si="0"/>
        <v>0</v>
      </c>
      <c r="M12" s="154">
        <f t="shared" si="1"/>
        <v>0</v>
      </c>
      <c r="N12" s="154">
        <f t="shared" si="2"/>
        <v>0</v>
      </c>
      <c r="O12" s="154">
        <f t="shared" si="3"/>
        <v>0</v>
      </c>
      <c r="P12" s="154">
        <f t="shared" si="4"/>
        <v>0</v>
      </c>
      <c r="Q12" s="155">
        <f t="shared" si="5"/>
        <v>0</v>
      </c>
    </row>
    <row r="13" spans="1:17" ht="21" x14ac:dyDescent="0.15">
      <c r="A13" s="3" t="s">
        <v>78</v>
      </c>
      <c r="B13" s="156"/>
      <c r="C13" s="157"/>
      <c r="D13" s="158"/>
      <c r="E13" s="159"/>
      <c r="F13" s="159"/>
      <c r="G13" s="159"/>
      <c r="H13" s="159"/>
      <c r="I13" s="160"/>
      <c r="J13" s="156"/>
      <c r="K13" s="157"/>
      <c r="L13" s="153">
        <f t="shared" si="0"/>
        <v>0</v>
      </c>
      <c r="M13" s="154">
        <f t="shared" si="1"/>
        <v>0</v>
      </c>
      <c r="N13" s="154">
        <f t="shared" si="2"/>
        <v>0</v>
      </c>
      <c r="O13" s="154">
        <f t="shared" si="3"/>
        <v>0</v>
      </c>
      <c r="P13" s="154">
        <f t="shared" si="4"/>
        <v>0</v>
      </c>
      <c r="Q13" s="155">
        <f t="shared" si="5"/>
        <v>0</v>
      </c>
    </row>
    <row r="14" spans="1:17" ht="21" x14ac:dyDescent="0.15">
      <c r="A14" s="3" t="s">
        <v>78</v>
      </c>
      <c r="B14" s="156"/>
      <c r="C14" s="157"/>
      <c r="D14" s="158"/>
      <c r="E14" s="159"/>
      <c r="F14" s="159"/>
      <c r="G14" s="159"/>
      <c r="H14" s="159"/>
      <c r="I14" s="160"/>
      <c r="J14" s="156"/>
      <c r="K14" s="157"/>
      <c r="L14" s="153">
        <f t="shared" si="0"/>
        <v>0</v>
      </c>
      <c r="M14" s="154">
        <f t="shared" si="1"/>
        <v>0</v>
      </c>
      <c r="N14" s="154">
        <f t="shared" si="2"/>
        <v>0</v>
      </c>
      <c r="O14" s="154">
        <f t="shared" si="3"/>
        <v>0</v>
      </c>
      <c r="P14" s="154">
        <f t="shared" si="4"/>
        <v>0</v>
      </c>
      <c r="Q14" s="155">
        <f t="shared" si="5"/>
        <v>0</v>
      </c>
    </row>
    <row r="15" spans="1:17" ht="21" x14ac:dyDescent="0.15">
      <c r="A15" s="3" t="s">
        <v>78</v>
      </c>
      <c r="B15" s="156"/>
      <c r="C15" s="157"/>
      <c r="D15" s="158"/>
      <c r="E15" s="159"/>
      <c r="F15" s="159"/>
      <c r="G15" s="159"/>
      <c r="H15" s="159"/>
      <c r="I15" s="160"/>
      <c r="J15" s="156"/>
      <c r="K15" s="157"/>
      <c r="L15" s="153">
        <f t="shared" si="0"/>
        <v>0</v>
      </c>
      <c r="M15" s="154">
        <f t="shared" si="1"/>
        <v>0</v>
      </c>
      <c r="N15" s="154">
        <f t="shared" si="2"/>
        <v>0</v>
      </c>
      <c r="O15" s="154">
        <f t="shared" si="3"/>
        <v>0</v>
      </c>
      <c r="P15" s="154">
        <f t="shared" si="4"/>
        <v>0</v>
      </c>
      <c r="Q15" s="155">
        <f t="shared" si="5"/>
        <v>0</v>
      </c>
    </row>
    <row r="16" spans="1:17" ht="21" x14ac:dyDescent="0.15">
      <c r="A16" s="3" t="s">
        <v>78</v>
      </c>
      <c r="B16" s="156"/>
      <c r="C16" s="157"/>
      <c r="D16" s="158"/>
      <c r="E16" s="159"/>
      <c r="F16" s="159"/>
      <c r="G16" s="159"/>
      <c r="H16" s="159"/>
      <c r="I16" s="160"/>
      <c r="J16" s="156"/>
      <c r="K16" s="157"/>
      <c r="L16" s="153">
        <f t="shared" si="0"/>
        <v>0</v>
      </c>
      <c r="M16" s="154">
        <f t="shared" si="1"/>
        <v>0</v>
      </c>
      <c r="N16" s="154">
        <f t="shared" si="2"/>
        <v>0</v>
      </c>
      <c r="O16" s="154">
        <f t="shared" si="3"/>
        <v>0</v>
      </c>
      <c r="P16" s="154">
        <f t="shared" si="4"/>
        <v>0</v>
      </c>
      <c r="Q16" s="155">
        <f t="shared" si="5"/>
        <v>0</v>
      </c>
    </row>
    <row r="17" spans="1:17" ht="21.75" thickBot="1" x14ac:dyDescent="0.2">
      <c r="A17" s="3" t="s">
        <v>78</v>
      </c>
      <c r="B17" s="161"/>
      <c r="C17" s="162"/>
      <c r="D17" s="164"/>
      <c r="E17" s="165"/>
      <c r="F17" s="165"/>
      <c r="G17" s="165"/>
      <c r="H17" s="165"/>
      <c r="I17" s="166"/>
      <c r="J17" s="161"/>
      <c r="K17" s="162"/>
      <c r="L17" s="168">
        <f t="shared" si="0"/>
        <v>0</v>
      </c>
      <c r="M17" s="169">
        <f t="shared" si="1"/>
        <v>0</v>
      </c>
      <c r="N17" s="169">
        <f t="shared" si="2"/>
        <v>0</v>
      </c>
      <c r="O17" s="169">
        <f t="shared" si="3"/>
        <v>0</v>
      </c>
      <c r="P17" s="169">
        <f t="shared" si="4"/>
        <v>0</v>
      </c>
      <c r="Q17" s="170">
        <f t="shared" si="5"/>
        <v>0</v>
      </c>
    </row>
    <row r="18" spans="1:17" ht="21.75" thickTop="1" x14ac:dyDescent="0.15">
      <c r="A18" s="3" t="s">
        <v>78</v>
      </c>
      <c r="B18" s="357" t="s">
        <v>370</v>
      </c>
      <c r="C18" s="358"/>
      <c r="D18" s="358"/>
      <c r="E18" s="358"/>
      <c r="F18" s="358"/>
      <c r="G18" s="358"/>
      <c r="H18" s="358"/>
      <c r="I18" s="358"/>
      <c r="J18" s="358"/>
      <c r="K18" s="359"/>
      <c r="L18" s="104">
        <f t="shared" ref="L18:Q18" si="6">SUM(L7:L17)</f>
        <v>0</v>
      </c>
      <c r="M18" s="60">
        <f t="shared" si="6"/>
        <v>0</v>
      </c>
      <c r="N18" s="60">
        <f t="shared" si="6"/>
        <v>0</v>
      </c>
      <c r="O18" s="60">
        <f t="shared" si="6"/>
        <v>0</v>
      </c>
      <c r="P18" s="60">
        <f t="shared" si="6"/>
        <v>0</v>
      </c>
      <c r="Q18" s="105">
        <f t="shared" si="6"/>
        <v>0</v>
      </c>
    </row>
  </sheetData>
  <sheetProtection insertRows="0" deleteRows="0"/>
  <protectedRanges>
    <protectedRange sqref="J7:J12" name="範囲1"/>
    <protectedRange sqref="B13:K17" name="範囲2"/>
  </protectedRanges>
  <mergeCells count="7">
    <mergeCell ref="L5:Q5"/>
    <mergeCell ref="B18:K18"/>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70C0"/>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7" width="4.7265625" style="2" bestFit="1" customWidth="1"/>
    <col min="8" max="8" width="5.08984375" style="2" bestFit="1" customWidth="1"/>
    <col min="9" max="9" width="4.7265625" style="2" bestFit="1" customWidth="1"/>
    <col min="10" max="10" width="6.1796875" style="2" bestFit="1" customWidth="1"/>
    <col min="11" max="11" width="3" style="4" bestFit="1" customWidth="1"/>
    <col min="12" max="12" width="6.26953125" style="2" bestFit="1" customWidth="1"/>
    <col min="13" max="13" width="6.36328125" style="2" bestFit="1" customWidth="1"/>
    <col min="14"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362</v>
      </c>
      <c r="C2" s="77"/>
      <c r="D2" s="77"/>
      <c r="E2" s="77"/>
      <c r="F2" s="77"/>
      <c r="G2" s="77"/>
      <c r="H2" s="77"/>
      <c r="I2" s="77"/>
      <c r="J2" s="77"/>
      <c r="K2" s="77"/>
      <c r="L2" s="77"/>
      <c r="M2" s="77"/>
      <c r="N2" s="77"/>
      <c r="O2" s="77"/>
      <c r="P2" s="77"/>
      <c r="Q2" s="77"/>
    </row>
    <row r="3" spans="1:17" ht="12" customHeight="1" x14ac:dyDescent="0.15">
      <c r="B3" s="66"/>
      <c r="C3" s="66"/>
      <c r="D3" s="66"/>
      <c r="E3" s="66"/>
      <c r="F3" s="66"/>
      <c r="G3" s="66"/>
      <c r="H3" s="66"/>
      <c r="I3" s="66"/>
      <c r="J3" s="66"/>
      <c r="K3" s="66"/>
      <c r="L3" s="66"/>
      <c r="M3" s="66"/>
      <c r="N3" s="66"/>
      <c r="O3" s="66"/>
      <c r="P3" s="66"/>
      <c r="Q3" s="66"/>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136</v>
      </c>
      <c r="B5" s="326" t="s">
        <v>1</v>
      </c>
      <c r="C5" s="326" t="s">
        <v>2</v>
      </c>
      <c r="D5" s="344" t="s">
        <v>3</v>
      </c>
      <c r="E5" s="345"/>
      <c r="F5" s="345"/>
      <c r="G5" s="345"/>
      <c r="H5" s="345"/>
      <c r="I5" s="346"/>
      <c r="J5" s="326" t="s">
        <v>4</v>
      </c>
      <c r="K5" s="326" t="s">
        <v>5</v>
      </c>
      <c r="L5" s="344" t="s">
        <v>6</v>
      </c>
      <c r="M5" s="345"/>
      <c r="N5" s="345"/>
      <c r="O5" s="345"/>
      <c r="P5" s="345"/>
      <c r="Q5" s="346"/>
    </row>
    <row r="6" spans="1:17" ht="42.75" thickBot="1" x14ac:dyDescent="0.2">
      <c r="A6" s="3" t="s">
        <v>83</v>
      </c>
      <c r="B6" s="328"/>
      <c r="C6" s="328"/>
      <c r="D6" s="6" t="s">
        <v>84</v>
      </c>
      <c r="E6" s="7" t="s">
        <v>85</v>
      </c>
      <c r="F6" s="7" t="s">
        <v>86</v>
      </c>
      <c r="G6" s="7" t="s">
        <v>87</v>
      </c>
      <c r="H6" s="7" t="s">
        <v>88</v>
      </c>
      <c r="I6" s="8" t="s">
        <v>7</v>
      </c>
      <c r="J6" s="328"/>
      <c r="K6" s="328"/>
      <c r="L6" s="6" t="s">
        <v>84</v>
      </c>
      <c r="M6" s="7" t="s">
        <v>85</v>
      </c>
      <c r="N6" s="7" t="s">
        <v>86</v>
      </c>
      <c r="O6" s="7" t="s">
        <v>87</v>
      </c>
      <c r="P6" s="7" t="s">
        <v>88</v>
      </c>
      <c r="Q6" s="8" t="s">
        <v>7</v>
      </c>
    </row>
    <row r="7" spans="1:17" ht="21.75" thickTop="1" x14ac:dyDescent="0.15">
      <c r="A7" s="3" t="s">
        <v>26</v>
      </c>
      <c r="B7" s="134" t="s">
        <v>384</v>
      </c>
      <c r="C7" s="135" t="s">
        <v>137</v>
      </c>
      <c r="D7" s="139">
        <v>5.3999999999999999E-2</v>
      </c>
      <c r="E7" s="109">
        <v>2.8969999999999998</v>
      </c>
      <c r="F7" s="221"/>
      <c r="G7" s="141"/>
      <c r="H7" s="109">
        <v>2.5550000000000002</v>
      </c>
      <c r="I7" s="213">
        <v>0.39500000000000002</v>
      </c>
      <c r="J7" s="197"/>
      <c r="K7" s="135" t="s">
        <v>102</v>
      </c>
      <c r="L7" s="144">
        <f t="shared" ref="L7:L16" si="0">ROUNDDOWN(D7*$J7,3)</f>
        <v>0</v>
      </c>
      <c r="M7" s="145">
        <f t="shared" ref="M7:M16" si="1">ROUNDDOWN(E7*$J7,3)</f>
        <v>0</v>
      </c>
      <c r="N7" s="145">
        <f t="shared" ref="N7:N16" si="2">ROUNDDOWN(F7*$J7,3)</f>
        <v>0</v>
      </c>
      <c r="O7" s="145">
        <f t="shared" ref="O7:O16" si="3">ROUNDDOWN(G7*$J7,3)</f>
        <v>0</v>
      </c>
      <c r="P7" s="145">
        <f t="shared" ref="P7:P16" si="4">ROUNDDOWN(H7*$J7,3)</f>
        <v>0</v>
      </c>
      <c r="Q7" s="146">
        <f t="shared" ref="Q7:Q16" si="5">ROUNDDOWN(I7*$J7,3)</f>
        <v>0</v>
      </c>
    </row>
    <row r="8" spans="1:17" ht="21" x14ac:dyDescent="0.15">
      <c r="A8" s="3" t="s">
        <v>26</v>
      </c>
      <c r="B8" s="47" t="s">
        <v>384</v>
      </c>
      <c r="C8" s="56" t="s">
        <v>138</v>
      </c>
      <c r="D8" s="150">
        <v>5.3999999999999999E-2</v>
      </c>
      <c r="E8" s="83">
        <v>2.8969999999999998</v>
      </c>
      <c r="F8" s="83"/>
      <c r="G8" s="83"/>
      <c r="H8" s="83">
        <v>2.5550000000000002</v>
      </c>
      <c r="I8" s="213">
        <v>0.39500000000000002</v>
      </c>
      <c r="J8" s="156"/>
      <c r="K8" s="56" t="s">
        <v>102</v>
      </c>
      <c r="L8" s="153">
        <f t="shared" si="0"/>
        <v>0</v>
      </c>
      <c r="M8" s="154">
        <f t="shared" si="1"/>
        <v>0</v>
      </c>
      <c r="N8" s="154">
        <f t="shared" si="2"/>
        <v>0</v>
      </c>
      <c r="O8" s="154">
        <f t="shared" si="3"/>
        <v>0</v>
      </c>
      <c r="P8" s="154">
        <f t="shared" si="4"/>
        <v>0</v>
      </c>
      <c r="Q8" s="155">
        <f t="shared" si="5"/>
        <v>0</v>
      </c>
    </row>
    <row r="9" spans="1:17" ht="21" x14ac:dyDescent="0.15">
      <c r="A9" s="3" t="s">
        <v>26</v>
      </c>
      <c r="B9" s="47" t="s">
        <v>384</v>
      </c>
      <c r="C9" s="56" t="s">
        <v>139</v>
      </c>
      <c r="D9" s="222">
        <v>5.3999999999999999E-2</v>
      </c>
      <c r="E9" s="140">
        <v>2.8969999999999998</v>
      </c>
      <c r="F9" s="83"/>
      <c r="G9" s="140"/>
      <c r="H9" s="83">
        <v>2.5550000000000002</v>
      </c>
      <c r="I9" s="213">
        <v>0.39500000000000002</v>
      </c>
      <c r="J9" s="156"/>
      <c r="K9" s="56" t="s">
        <v>102</v>
      </c>
      <c r="L9" s="153">
        <f t="shared" si="0"/>
        <v>0</v>
      </c>
      <c r="M9" s="154">
        <f t="shared" si="1"/>
        <v>0</v>
      </c>
      <c r="N9" s="154">
        <f t="shared" si="2"/>
        <v>0</v>
      </c>
      <c r="O9" s="154">
        <f t="shared" si="3"/>
        <v>0</v>
      </c>
      <c r="P9" s="154">
        <f t="shared" si="4"/>
        <v>0</v>
      </c>
      <c r="Q9" s="155">
        <f t="shared" si="5"/>
        <v>0</v>
      </c>
    </row>
    <row r="10" spans="1:17" ht="21" x14ac:dyDescent="0.15">
      <c r="A10" s="3" t="s">
        <v>26</v>
      </c>
      <c r="B10" s="47" t="s">
        <v>384</v>
      </c>
      <c r="C10" s="56" t="s">
        <v>140</v>
      </c>
      <c r="D10" s="150">
        <v>5.3999999999999999E-2</v>
      </c>
      <c r="E10" s="83">
        <v>2.8969999999999998</v>
      </c>
      <c r="F10" s="83"/>
      <c r="G10" s="83"/>
      <c r="H10" s="83">
        <v>2.5550000000000002</v>
      </c>
      <c r="I10" s="213">
        <v>0.39500000000000002</v>
      </c>
      <c r="J10" s="156"/>
      <c r="K10" s="56" t="s">
        <v>102</v>
      </c>
      <c r="L10" s="153">
        <f t="shared" si="0"/>
        <v>0</v>
      </c>
      <c r="M10" s="154">
        <f t="shared" si="1"/>
        <v>0</v>
      </c>
      <c r="N10" s="154">
        <f t="shared" si="2"/>
        <v>0</v>
      </c>
      <c r="O10" s="154">
        <f t="shared" si="3"/>
        <v>0</v>
      </c>
      <c r="P10" s="154">
        <f t="shared" si="4"/>
        <v>0</v>
      </c>
      <c r="Q10" s="155">
        <f t="shared" si="5"/>
        <v>0</v>
      </c>
    </row>
    <row r="11" spans="1:17" ht="21" x14ac:dyDescent="0.15">
      <c r="A11" s="3" t="s">
        <v>26</v>
      </c>
      <c r="B11" s="47" t="s">
        <v>384</v>
      </c>
      <c r="C11" s="56" t="s">
        <v>141</v>
      </c>
      <c r="D11" s="150">
        <v>6.0999999999999999E-2</v>
      </c>
      <c r="E11" s="83">
        <v>3.0750000000000002</v>
      </c>
      <c r="F11" s="83"/>
      <c r="G11" s="83"/>
      <c r="H11" s="83">
        <v>2.641</v>
      </c>
      <c r="I11" s="213">
        <v>0.495</v>
      </c>
      <c r="J11" s="156"/>
      <c r="K11" s="56" t="s">
        <v>102</v>
      </c>
      <c r="L11" s="153">
        <f t="shared" si="0"/>
        <v>0</v>
      </c>
      <c r="M11" s="154">
        <f t="shared" si="1"/>
        <v>0</v>
      </c>
      <c r="N11" s="154">
        <f t="shared" si="2"/>
        <v>0</v>
      </c>
      <c r="O11" s="154">
        <f t="shared" si="3"/>
        <v>0</v>
      </c>
      <c r="P11" s="154">
        <f t="shared" si="4"/>
        <v>0</v>
      </c>
      <c r="Q11" s="155">
        <f t="shared" si="5"/>
        <v>0</v>
      </c>
    </row>
    <row r="12" spans="1:17" ht="21" x14ac:dyDescent="0.15">
      <c r="A12" s="3" t="s">
        <v>26</v>
      </c>
      <c r="B12" s="47" t="s">
        <v>384</v>
      </c>
      <c r="C12" s="56" t="s">
        <v>142</v>
      </c>
      <c r="D12" s="150">
        <v>6.0999999999999999E-2</v>
      </c>
      <c r="E12" s="83">
        <v>3.0750000000000002</v>
      </c>
      <c r="F12" s="83"/>
      <c r="G12" s="83"/>
      <c r="H12" s="83">
        <v>2.641</v>
      </c>
      <c r="I12" s="213">
        <v>0.495</v>
      </c>
      <c r="J12" s="156"/>
      <c r="K12" s="56" t="s">
        <v>102</v>
      </c>
      <c r="L12" s="153">
        <f t="shared" si="0"/>
        <v>0</v>
      </c>
      <c r="M12" s="154">
        <f t="shared" si="1"/>
        <v>0</v>
      </c>
      <c r="N12" s="154">
        <f t="shared" si="2"/>
        <v>0</v>
      </c>
      <c r="O12" s="154">
        <f t="shared" si="3"/>
        <v>0</v>
      </c>
      <c r="P12" s="154">
        <f t="shared" si="4"/>
        <v>0</v>
      </c>
      <c r="Q12" s="155">
        <f t="shared" si="5"/>
        <v>0</v>
      </c>
    </row>
    <row r="13" spans="1:17" ht="21" x14ac:dyDescent="0.15">
      <c r="A13" s="3" t="s">
        <v>26</v>
      </c>
      <c r="B13" s="47" t="s">
        <v>384</v>
      </c>
      <c r="C13" s="56" t="s">
        <v>143</v>
      </c>
      <c r="D13" s="150">
        <v>6.0999999999999999E-2</v>
      </c>
      <c r="E13" s="83">
        <v>3.0750000000000002</v>
      </c>
      <c r="F13" s="83"/>
      <c r="G13" s="83"/>
      <c r="H13" s="83">
        <v>2.641</v>
      </c>
      <c r="I13" s="213">
        <v>0.495</v>
      </c>
      <c r="J13" s="156"/>
      <c r="K13" s="56" t="s">
        <v>102</v>
      </c>
      <c r="L13" s="153">
        <f t="shared" si="0"/>
        <v>0</v>
      </c>
      <c r="M13" s="154">
        <f t="shared" si="1"/>
        <v>0</v>
      </c>
      <c r="N13" s="154">
        <f t="shared" si="2"/>
        <v>0</v>
      </c>
      <c r="O13" s="154">
        <f t="shared" si="3"/>
        <v>0</v>
      </c>
      <c r="P13" s="154">
        <f t="shared" si="4"/>
        <v>0</v>
      </c>
      <c r="Q13" s="155">
        <f t="shared" si="5"/>
        <v>0</v>
      </c>
    </row>
    <row r="14" spans="1:17" ht="21" x14ac:dyDescent="0.15">
      <c r="A14" s="3" t="s">
        <v>26</v>
      </c>
      <c r="B14" s="51" t="s">
        <v>384</v>
      </c>
      <c r="C14" s="212" t="s">
        <v>144</v>
      </c>
      <c r="D14" s="223">
        <v>6.0999999999999999E-2</v>
      </c>
      <c r="E14" s="110">
        <v>3.0750000000000002</v>
      </c>
      <c r="F14" s="83"/>
      <c r="G14" s="110"/>
      <c r="H14" s="83">
        <v>2.641</v>
      </c>
      <c r="I14" s="213">
        <v>0.495</v>
      </c>
      <c r="J14" s="214"/>
      <c r="K14" s="212" t="s">
        <v>102</v>
      </c>
      <c r="L14" s="190">
        <f t="shared" si="0"/>
        <v>0</v>
      </c>
      <c r="M14" s="191">
        <f t="shared" si="1"/>
        <v>0</v>
      </c>
      <c r="N14" s="191">
        <f t="shared" si="2"/>
        <v>0</v>
      </c>
      <c r="O14" s="191">
        <f t="shared" si="3"/>
        <v>0</v>
      </c>
      <c r="P14" s="191">
        <f t="shared" si="4"/>
        <v>0</v>
      </c>
      <c r="Q14" s="192">
        <f t="shared" si="5"/>
        <v>0</v>
      </c>
    </row>
    <row r="15" spans="1:17" s="12" customFormat="1" ht="21" customHeight="1" x14ac:dyDescent="0.15">
      <c r="A15" s="55" t="s">
        <v>16</v>
      </c>
      <c r="B15" s="47" t="s">
        <v>145</v>
      </c>
      <c r="C15" s="56" t="s">
        <v>146</v>
      </c>
      <c r="D15" s="150">
        <v>3.3000000000000002E-2</v>
      </c>
      <c r="E15" s="110">
        <v>2.7389999999999999</v>
      </c>
      <c r="F15" s="110"/>
      <c r="G15" s="110"/>
      <c r="H15" s="110">
        <v>2.379</v>
      </c>
      <c r="I15" s="110">
        <v>0.39200000000000002</v>
      </c>
      <c r="J15" s="156"/>
      <c r="K15" s="56" t="s">
        <v>102</v>
      </c>
      <c r="L15" s="153">
        <f t="shared" si="0"/>
        <v>0</v>
      </c>
      <c r="M15" s="154">
        <f t="shared" si="1"/>
        <v>0</v>
      </c>
      <c r="N15" s="154">
        <f t="shared" si="2"/>
        <v>0</v>
      </c>
      <c r="O15" s="154">
        <f t="shared" si="3"/>
        <v>0</v>
      </c>
      <c r="P15" s="154">
        <f t="shared" si="4"/>
        <v>0</v>
      </c>
      <c r="Q15" s="155">
        <f t="shared" si="5"/>
        <v>0</v>
      </c>
    </row>
    <row r="16" spans="1:17" ht="21" x14ac:dyDescent="0.15">
      <c r="A16" s="3" t="s">
        <v>16</v>
      </c>
      <c r="B16" s="47" t="s">
        <v>145</v>
      </c>
      <c r="C16" s="56" t="s">
        <v>147</v>
      </c>
      <c r="D16" s="150">
        <v>3.7999999999999999E-2</v>
      </c>
      <c r="E16" s="83">
        <v>3.1459999999999999</v>
      </c>
      <c r="F16" s="83"/>
      <c r="G16" s="83"/>
      <c r="H16" s="83">
        <v>2.6989999999999998</v>
      </c>
      <c r="I16" s="213">
        <v>0.48499999999999999</v>
      </c>
      <c r="J16" s="156"/>
      <c r="K16" s="212" t="s">
        <v>102</v>
      </c>
      <c r="L16" s="190">
        <f t="shared" si="0"/>
        <v>0</v>
      </c>
      <c r="M16" s="191">
        <f t="shared" si="1"/>
        <v>0</v>
      </c>
      <c r="N16" s="191">
        <f t="shared" si="2"/>
        <v>0</v>
      </c>
      <c r="O16" s="191">
        <f t="shared" si="3"/>
        <v>0</v>
      </c>
      <c r="P16" s="191">
        <f t="shared" si="4"/>
        <v>0</v>
      </c>
      <c r="Q16" s="192">
        <f t="shared" si="5"/>
        <v>0</v>
      </c>
    </row>
    <row r="17" spans="1:17" ht="21" x14ac:dyDescent="0.15">
      <c r="A17" s="3" t="s">
        <v>16</v>
      </c>
      <c r="B17" s="177"/>
      <c r="C17" s="178"/>
      <c r="D17" s="224"/>
      <c r="E17" s="112"/>
      <c r="F17" s="111"/>
      <c r="G17" s="113"/>
      <c r="H17" s="111"/>
      <c r="I17" s="217"/>
      <c r="J17" s="177"/>
      <c r="K17" s="181"/>
      <c r="L17" s="190">
        <f t="shared" ref="L17:L24" si="6">ROUNDDOWN(D17*$J17,3)</f>
        <v>0</v>
      </c>
      <c r="M17" s="191">
        <f t="shared" ref="M17:M24" si="7">ROUNDDOWN(E17*$J17,3)</f>
        <v>0</v>
      </c>
      <c r="N17" s="191">
        <f t="shared" ref="N17:N24" si="8">ROUNDDOWN(F17*$J17,3)</f>
        <v>0</v>
      </c>
      <c r="O17" s="191">
        <f t="shared" ref="O17:O24" si="9">ROUNDDOWN(G17*$J17,3)</f>
        <v>0</v>
      </c>
      <c r="P17" s="191">
        <f t="shared" ref="P17:P24" si="10">ROUNDDOWN(H17*$J17,3)</f>
        <v>0</v>
      </c>
      <c r="Q17" s="192">
        <f t="shared" ref="Q17:Q24" si="11">ROUNDDOWN(I17*$J17,3)</f>
        <v>0</v>
      </c>
    </row>
    <row r="18" spans="1:17" ht="21" x14ac:dyDescent="0.15">
      <c r="A18" s="3" t="s">
        <v>16</v>
      </c>
      <c r="B18" s="177"/>
      <c r="C18" s="178"/>
      <c r="D18" s="224"/>
      <c r="E18" s="112"/>
      <c r="F18" s="159"/>
      <c r="G18" s="113"/>
      <c r="H18" s="111"/>
      <c r="I18" s="217"/>
      <c r="J18" s="177"/>
      <c r="K18" s="181"/>
      <c r="L18" s="190">
        <f t="shared" si="6"/>
        <v>0</v>
      </c>
      <c r="M18" s="191">
        <f t="shared" si="7"/>
        <v>0</v>
      </c>
      <c r="N18" s="191">
        <f t="shared" si="8"/>
        <v>0</v>
      </c>
      <c r="O18" s="191">
        <f t="shared" si="9"/>
        <v>0</v>
      </c>
      <c r="P18" s="191">
        <f t="shared" si="10"/>
        <v>0</v>
      </c>
      <c r="Q18" s="192">
        <f t="shared" si="11"/>
        <v>0</v>
      </c>
    </row>
    <row r="19" spans="1:17" ht="21" x14ac:dyDescent="0.15">
      <c r="A19" s="3" t="s">
        <v>16</v>
      </c>
      <c r="B19" s="177"/>
      <c r="C19" s="178"/>
      <c r="D19" s="224"/>
      <c r="E19" s="112"/>
      <c r="F19" s="111"/>
      <c r="G19" s="113"/>
      <c r="H19" s="111"/>
      <c r="I19" s="217"/>
      <c r="J19" s="177"/>
      <c r="K19" s="181"/>
      <c r="L19" s="190">
        <f t="shared" si="6"/>
        <v>0</v>
      </c>
      <c r="M19" s="191">
        <f t="shared" si="7"/>
        <v>0</v>
      </c>
      <c r="N19" s="191">
        <f t="shared" si="8"/>
        <v>0</v>
      </c>
      <c r="O19" s="191">
        <f t="shared" si="9"/>
        <v>0</v>
      </c>
      <c r="P19" s="191">
        <f t="shared" si="10"/>
        <v>0</v>
      </c>
      <c r="Q19" s="192">
        <f t="shared" si="11"/>
        <v>0</v>
      </c>
    </row>
    <row r="20" spans="1:17" ht="21" x14ac:dyDescent="0.15">
      <c r="A20" s="3" t="s">
        <v>16</v>
      </c>
      <c r="B20" s="177"/>
      <c r="C20" s="178"/>
      <c r="D20" s="224"/>
      <c r="E20" s="112"/>
      <c r="F20" s="159"/>
      <c r="G20" s="113"/>
      <c r="H20" s="111"/>
      <c r="I20" s="217"/>
      <c r="J20" s="177"/>
      <c r="K20" s="181"/>
      <c r="L20" s="190">
        <f t="shared" si="6"/>
        <v>0</v>
      </c>
      <c r="M20" s="191">
        <f t="shared" si="7"/>
        <v>0</v>
      </c>
      <c r="N20" s="191">
        <f t="shared" si="8"/>
        <v>0</v>
      </c>
      <c r="O20" s="191">
        <f t="shared" si="9"/>
        <v>0</v>
      </c>
      <c r="P20" s="191">
        <f t="shared" si="10"/>
        <v>0</v>
      </c>
      <c r="Q20" s="192">
        <f t="shared" si="11"/>
        <v>0</v>
      </c>
    </row>
    <row r="21" spans="1:17" ht="21" x14ac:dyDescent="0.15">
      <c r="A21" s="3" t="s">
        <v>16</v>
      </c>
      <c r="B21" s="177"/>
      <c r="C21" s="178"/>
      <c r="D21" s="224"/>
      <c r="E21" s="112"/>
      <c r="F21" s="111"/>
      <c r="G21" s="113"/>
      <c r="H21" s="111"/>
      <c r="I21" s="217"/>
      <c r="J21" s="177"/>
      <c r="K21" s="181"/>
      <c r="L21" s="190">
        <f t="shared" si="6"/>
        <v>0</v>
      </c>
      <c r="M21" s="191">
        <f t="shared" si="7"/>
        <v>0</v>
      </c>
      <c r="N21" s="191">
        <f t="shared" si="8"/>
        <v>0</v>
      </c>
      <c r="O21" s="191">
        <f t="shared" si="9"/>
        <v>0</v>
      </c>
      <c r="P21" s="191">
        <f t="shared" si="10"/>
        <v>0</v>
      </c>
      <c r="Q21" s="192">
        <f t="shared" si="11"/>
        <v>0</v>
      </c>
    </row>
    <row r="22" spans="1:17" ht="21" x14ac:dyDescent="0.15">
      <c r="A22" s="3" t="s">
        <v>16</v>
      </c>
      <c r="B22" s="177"/>
      <c r="C22" s="178"/>
      <c r="D22" s="224"/>
      <c r="E22" s="112"/>
      <c r="F22" s="159"/>
      <c r="G22" s="113"/>
      <c r="H22" s="111"/>
      <c r="I22" s="217"/>
      <c r="J22" s="177"/>
      <c r="K22" s="181"/>
      <c r="L22" s="190">
        <f t="shared" si="6"/>
        <v>0</v>
      </c>
      <c r="M22" s="191">
        <f t="shared" si="7"/>
        <v>0</v>
      </c>
      <c r="N22" s="191">
        <f t="shared" si="8"/>
        <v>0</v>
      </c>
      <c r="O22" s="191">
        <f t="shared" si="9"/>
        <v>0</v>
      </c>
      <c r="P22" s="191">
        <f t="shared" si="10"/>
        <v>0</v>
      </c>
      <c r="Q22" s="192">
        <f t="shared" si="11"/>
        <v>0</v>
      </c>
    </row>
    <row r="23" spans="1:17" ht="21" x14ac:dyDescent="0.15">
      <c r="A23" s="3" t="s">
        <v>26</v>
      </c>
      <c r="B23" s="177"/>
      <c r="C23" s="178"/>
      <c r="D23" s="225"/>
      <c r="E23" s="112"/>
      <c r="F23" s="112"/>
      <c r="G23" s="112"/>
      <c r="H23" s="112"/>
      <c r="I23" s="112"/>
      <c r="J23" s="177"/>
      <c r="K23" s="181"/>
      <c r="L23" s="190">
        <f t="shared" si="6"/>
        <v>0</v>
      </c>
      <c r="M23" s="191">
        <f t="shared" si="7"/>
        <v>0</v>
      </c>
      <c r="N23" s="191">
        <f t="shared" si="8"/>
        <v>0</v>
      </c>
      <c r="O23" s="191">
        <f t="shared" si="9"/>
        <v>0</v>
      </c>
      <c r="P23" s="191">
        <f t="shared" si="10"/>
        <v>0</v>
      </c>
      <c r="Q23" s="192">
        <f t="shared" si="11"/>
        <v>0</v>
      </c>
    </row>
    <row r="24" spans="1:17" ht="21" x14ac:dyDescent="0.15">
      <c r="A24" s="3" t="s">
        <v>26</v>
      </c>
      <c r="B24" s="177"/>
      <c r="C24" s="178"/>
      <c r="D24" s="158"/>
      <c r="E24" s="111"/>
      <c r="F24" s="111"/>
      <c r="G24" s="159"/>
      <c r="H24" s="111"/>
      <c r="I24" s="217"/>
      <c r="J24" s="177"/>
      <c r="K24" s="181"/>
      <c r="L24" s="190">
        <f t="shared" si="6"/>
        <v>0</v>
      </c>
      <c r="M24" s="191">
        <f t="shared" si="7"/>
        <v>0</v>
      </c>
      <c r="N24" s="191">
        <f t="shared" si="8"/>
        <v>0</v>
      </c>
      <c r="O24" s="191">
        <f t="shared" si="9"/>
        <v>0</v>
      </c>
      <c r="P24" s="191">
        <f t="shared" si="10"/>
        <v>0</v>
      </c>
      <c r="Q24" s="192">
        <f t="shared" si="11"/>
        <v>0</v>
      </c>
    </row>
    <row r="25" spans="1:17" ht="21.75" thickBot="1" x14ac:dyDescent="0.2">
      <c r="A25" s="3" t="s">
        <v>26</v>
      </c>
      <c r="B25" s="214"/>
      <c r="C25" s="186"/>
      <c r="D25" s="183"/>
      <c r="E25" s="113"/>
      <c r="F25" s="113"/>
      <c r="G25" s="113"/>
      <c r="H25" s="113"/>
      <c r="I25" s="184"/>
      <c r="J25" s="214"/>
      <c r="K25" s="181">
        <v>0</v>
      </c>
      <c r="L25" s="190">
        <f t="shared" ref="L25:Q25" si="12">ROUNDDOWN(D25*$J25,3)</f>
        <v>0</v>
      </c>
      <c r="M25" s="191">
        <f t="shared" si="12"/>
        <v>0</v>
      </c>
      <c r="N25" s="191">
        <f t="shared" si="12"/>
        <v>0</v>
      </c>
      <c r="O25" s="191">
        <f t="shared" si="12"/>
        <v>0</v>
      </c>
      <c r="P25" s="191">
        <f t="shared" si="12"/>
        <v>0</v>
      </c>
      <c r="Q25" s="192">
        <f t="shared" si="12"/>
        <v>0</v>
      </c>
    </row>
    <row r="26" spans="1:17" ht="21.75" thickTop="1" x14ac:dyDescent="0.15">
      <c r="A26" s="3" t="s">
        <v>26</v>
      </c>
      <c r="B26" s="357" t="s">
        <v>18</v>
      </c>
      <c r="C26" s="358"/>
      <c r="D26" s="358"/>
      <c r="E26" s="358"/>
      <c r="F26" s="358"/>
      <c r="G26" s="358"/>
      <c r="H26" s="358"/>
      <c r="I26" s="358"/>
      <c r="J26" s="358"/>
      <c r="K26" s="359"/>
      <c r="L26" s="106">
        <f t="shared" ref="L26:Q26" si="13">SUM(L7:L25)</f>
        <v>0</v>
      </c>
      <c r="M26" s="108">
        <f t="shared" si="13"/>
        <v>0</v>
      </c>
      <c r="N26" s="108">
        <f t="shared" si="13"/>
        <v>0</v>
      </c>
      <c r="O26" s="108">
        <f t="shared" si="13"/>
        <v>0</v>
      </c>
      <c r="P26" s="108">
        <f t="shared" si="13"/>
        <v>0</v>
      </c>
      <c r="Q26" s="107">
        <f t="shared" si="13"/>
        <v>0</v>
      </c>
    </row>
  </sheetData>
  <sheetProtection insertRows="0" deleteRows="0"/>
  <protectedRanges>
    <protectedRange sqref="J7:J24" name="範囲1"/>
    <protectedRange sqref="B25:K25" name="範囲2"/>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Q26"/>
  <sheetViews>
    <sheetView showGridLines="0" showZeros="0" view="pageBreakPreview" topLeftCell="B1" zoomScaleNormal="100" zoomScaleSheetLayoutView="100" workbookViewId="0">
      <pane xSplit="2" ySplit="6" topLeftCell="D10" activePane="bottomRight" state="frozen"/>
      <selection activeCell="K5" sqref="K5"/>
      <selection pane="topRight" activeCell="K5" sqref="K5"/>
      <selection pane="bottomLeft" activeCell="K5" sqref="K5"/>
      <selection pane="bottomRight" activeCell="J8" sqref="J8"/>
    </sheetView>
  </sheetViews>
  <sheetFormatPr defaultRowHeight="10.5" x14ac:dyDescent="0.15"/>
  <cols>
    <col min="1" max="1" width="10.81640625" style="2" hidden="1" customWidth="1"/>
    <col min="2" max="2" width="13" style="2" customWidth="1"/>
    <col min="3" max="3" width="6.90625" style="4" bestFit="1" customWidth="1"/>
    <col min="4" max="7" width="4.7265625" style="2" bestFit="1" customWidth="1"/>
    <col min="8" max="8" width="5.08984375" style="2" bestFit="1" customWidth="1"/>
    <col min="9" max="9" width="4.7265625" style="2" bestFit="1" customWidth="1"/>
    <col min="10" max="10" width="6.1796875" style="2" bestFit="1" customWidth="1"/>
    <col min="11" max="11" width="3" style="4" bestFit="1" customWidth="1"/>
    <col min="12" max="15" width="6.1796875" style="2" bestFit="1" customWidth="1"/>
    <col min="16" max="16" width="7"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362</v>
      </c>
      <c r="C2" s="77"/>
      <c r="D2" s="77"/>
      <c r="E2" s="77"/>
      <c r="F2" s="77"/>
      <c r="G2" s="77"/>
      <c r="H2" s="77"/>
      <c r="I2" s="77"/>
      <c r="J2" s="77"/>
      <c r="K2" s="77"/>
      <c r="L2" s="77"/>
      <c r="M2" s="77"/>
      <c r="N2" s="77"/>
      <c r="O2" s="77"/>
      <c r="P2" s="77"/>
      <c r="Q2" s="77"/>
    </row>
    <row r="3" spans="1:17" s="48" customFormat="1" ht="12" customHeight="1" x14ac:dyDescent="0.15">
      <c r="B3" s="66" t="s">
        <v>511</v>
      </c>
      <c r="C3" s="66"/>
      <c r="D3" s="66"/>
      <c r="E3" s="66"/>
      <c r="F3" s="66"/>
      <c r="G3" s="66"/>
      <c r="H3" s="66"/>
      <c r="I3" s="66"/>
      <c r="J3" s="66"/>
      <c r="K3" s="66"/>
      <c r="L3" s="66"/>
      <c r="M3" s="66"/>
      <c r="N3" s="66"/>
      <c r="O3" s="66"/>
      <c r="P3" s="66"/>
      <c r="Q3" s="66"/>
    </row>
    <row r="4" spans="1:17" s="48" customFormat="1" ht="12" customHeight="1" x14ac:dyDescent="0.15">
      <c r="B4" s="67" t="s">
        <v>547</v>
      </c>
      <c r="C4" s="68"/>
      <c r="D4" s="68"/>
      <c r="E4" s="68"/>
      <c r="F4" s="68"/>
      <c r="G4" s="68"/>
      <c r="H4" s="68"/>
      <c r="I4" s="68"/>
      <c r="J4" s="68"/>
      <c r="K4" s="68"/>
      <c r="L4" s="68"/>
      <c r="M4" s="68"/>
      <c r="N4" s="68"/>
      <c r="O4" s="68"/>
      <c r="P4" s="68"/>
      <c r="Q4" s="68"/>
    </row>
    <row r="5" spans="1:17" ht="12" customHeight="1" x14ac:dyDescent="0.15">
      <c r="A5" s="2" t="s">
        <v>136</v>
      </c>
      <c r="B5" s="326" t="s">
        <v>1</v>
      </c>
      <c r="C5" s="326" t="s">
        <v>2</v>
      </c>
      <c r="D5" s="344" t="s">
        <v>3</v>
      </c>
      <c r="E5" s="345"/>
      <c r="F5" s="345"/>
      <c r="G5" s="345"/>
      <c r="H5" s="345"/>
      <c r="I5" s="346"/>
      <c r="J5" s="326" t="s">
        <v>4</v>
      </c>
      <c r="K5" s="326" t="s">
        <v>5</v>
      </c>
      <c r="L5" s="344" t="s">
        <v>6</v>
      </c>
      <c r="M5" s="345"/>
      <c r="N5" s="345"/>
      <c r="O5" s="345"/>
      <c r="P5" s="345"/>
      <c r="Q5" s="346"/>
    </row>
    <row r="6" spans="1:17" ht="42.75" thickBot="1" x14ac:dyDescent="0.2">
      <c r="A6" s="3" t="s">
        <v>17</v>
      </c>
      <c r="B6" s="328"/>
      <c r="C6" s="328"/>
      <c r="D6" s="6" t="s">
        <v>10</v>
      </c>
      <c r="E6" s="7" t="s">
        <v>11</v>
      </c>
      <c r="F6" s="7" t="s">
        <v>12</v>
      </c>
      <c r="G6" s="7" t="s">
        <v>13</v>
      </c>
      <c r="H6" s="7" t="s">
        <v>14</v>
      </c>
      <c r="I6" s="8" t="s">
        <v>7</v>
      </c>
      <c r="J6" s="328"/>
      <c r="K6" s="328"/>
      <c r="L6" s="6" t="s">
        <v>10</v>
      </c>
      <c r="M6" s="7" t="s">
        <v>11</v>
      </c>
      <c r="N6" s="7" t="s">
        <v>12</v>
      </c>
      <c r="O6" s="7" t="s">
        <v>13</v>
      </c>
      <c r="P6" s="7" t="s">
        <v>14</v>
      </c>
      <c r="Q6" s="8" t="s">
        <v>7</v>
      </c>
    </row>
    <row r="7" spans="1:17" ht="21.75" thickTop="1" x14ac:dyDescent="0.15">
      <c r="A7" s="3" t="s">
        <v>16</v>
      </c>
      <c r="B7" s="360" t="s">
        <v>518</v>
      </c>
      <c r="C7" s="361"/>
      <c r="D7" s="362"/>
      <c r="E7" s="362"/>
      <c r="F7" s="362"/>
      <c r="G7" s="362"/>
      <c r="H7" s="362"/>
      <c r="I7" s="362"/>
      <c r="J7" s="362"/>
      <c r="K7" s="362"/>
      <c r="L7" s="362"/>
      <c r="M7" s="362"/>
      <c r="N7" s="362"/>
      <c r="O7" s="362"/>
      <c r="P7" s="362"/>
      <c r="Q7" s="363"/>
    </row>
    <row r="8" spans="1:17" ht="21" x14ac:dyDescent="0.15">
      <c r="A8" s="3" t="s">
        <v>16</v>
      </c>
      <c r="B8" s="47" t="s">
        <v>481</v>
      </c>
      <c r="C8" s="56" t="s">
        <v>137</v>
      </c>
      <c r="D8" s="83"/>
      <c r="E8" s="83"/>
      <c r="F8" s="83"/>
      <c r="G8" s="83"/>
      <c r="H8" s="83">
        <f>-I8:I8</f>
        <v>-9.5000000000000001E-2</v>
      </c>
      <c r="I8" s="213">
        <v>9.5000000000000001E-2</v>
      </c>
      <c r="J8" s="156"/>
      <c r="K8" s="219" t="s">
        <v>102</v>
      </c>
      <c r="L8" s="220">
        <f t="shared" ref="L8:Q24" si="0">ROUNDDOWN(D8*$J8,3)</f>
        <v>0</v>
      </c>
      <c r="M8" s="154">
        <f t="shared" si="0"/>
        <v>0</v>
      </c>
      <c r="N8" s="154">
        <f t="shared" si="0"/>
        <v>0</v>
      </c>
      <c r="O8" s="154">
        <f t="shared" si="0"/>
        <v>0</v>
      </c>
      <c r="P8" s="154">
        <f t="shared" si="0"/>
        <v>0</v>
      </c>
      <c r="Q8" s="155">
        <f t="shared" si="0"/>
        <v>0</v>
      </c>
    </row>
    <row r="9" spans="1:17" ht="21" x14ac:dyDescent="0.15">
      <c r="A9" s="3" t="s">
        <v>16</v>
      </c>
      <c r="B9" s="47" t="s">
        <v>482</v>
      </c>
      <c r="C9" s="56" t="s">
        <v>138</v>
      </c>
      <c r="D9" s="83"/>
      <c r="E9" s="83"/>
      <c r="F9" s="83"/>
      <c r="G9" s="83"/>
      <c r="H9" s="83">
        <f t="shared" ref="H9:H15" si="1">-I9:I9</f>
        <v>-9.8000000000000004E-2</v>
      </c>
      <c r="I9" s="213">
        <v>9.8000000000000004E-2</v>
      </c>
      <c r="J9" s="156"/>
      <c r="K9" s="56" t="s">
        <v>102</v>
      </c>
      <c r="L9" s="153">
        <f t="shared" si="0"/>
        <v>0</v>
      </c>
      <c r="M9" s="154">
        <f t="shared" si="0"/>
        <v>0</v>
      </c>
      <c r="N9" s="154">
        <f t="shared" si="0"/>
        <v>0</v>
      </c>
      <c r="O9" s="154">
        <f t="shared" si="0"/>
        <v>0</v>
      </c>
      <c r="P9" s="154">
        <f t="shared" si="0"/>
        <v>0</v>
      </c>
      <c r="Q9" s="155">
        <f t="shared" si="0"/>
        <v>0</v>
      </c>
    </row>
    <row r="10" spans="1:17" ht="21" x14ac:dyDescent="0.15">
      <c r="A10" s="3" t="s">
        <v>16</v>
      </c>
      <c r="B10" s="47" t="s">
        <v>482</v>
      </c>
      <c r="C10" s="56" t="s">
        <v>139</v>
      </c>
      <c r="D10" s="83"/>
      <c r="E10" s="83"/>
      <c r="F10" s="83"/>
      <c r="G10" s="83"/>
      <c r="H10" s="83">
        <f t="shared" si="1"/>
        <v>-9.5000000000000001E-2</v>
      </c>
      <c r="I10" s="213">
        <v>9.5000000000000001E-2</v>
      </c>
      <c r="J10" s="156"/>
      <c r="K10" s="56" t="s">
        <v>102</v>
      </c>
      <c r="L10" s="153">
        <f t="shared" si="0"/>
        <v>0</v>
      </c>
      <c r="M10" s="154">
        <f t="shared" si="0"/>
        <v>0</v>
      </c>
      <c r="N10" s="154">
        <f t="shared" si="0"/>
        <v>0</v>
      </c>
      <c r="O10" s="154">
        <f t="shared" si="0"/>
        <v>0</v>
      </c>
      <c r="P10" s="154">
        <f t="shared" si="0"/>
        <v>0</v>
      </c>
      <c r="Q10" s="155">
        <f t="shared" si="0"/>
        <v>0</v>
      </c>
    </row>
    <row r="11" spans="1:17" ht="21" x14ac:dyDescent="0.15">
      <c r="A11" s="3" t="s">
        <v>16</v>
      </c>
      <c r="B11" s="47" t="s">
        <v>482</v>
      </c>
      <c r="C11" s="56" t="s">
        <v>140</v>
      </c>
      <c r="D11" s="83"/>
      <c r="E11" s="83"/>
      <c r="F11" s="83"/>
      <c r="G11" s="83"/>
      <c r="H11" s="83">
        <f t="shared" si="1"/>
        <v>-9.8000000000000004E-2</v>
      </c>
      <c r="I11" s="213">
        <v>9.8000000000000004E-2</v>
      </c>
      <c r="J11" s="156"/>
      <c r="K11" s="56" t="s">
        <v>102</v>
      </c>
      <c r="L11" s="153">
        <f t="shared" si="0"/>
        <v>0</v>
      </c>
      <c r="M11" s="154">
        <f t="shared" si="0"/>
        <v>0</v>
      </c>
      <c r="N11" s="154">
        <f t="shared" si="0"/>
        <v>0</v>
      </c>
      <c r="O11" s="154">
        <f t="shared" si="0"/>
        <v>0</v>
      </c>
      <c r="P11" s="154">
        <f t="shared" si="0"/>
        <v>0</v>
      </c>
      <c r="Q11" s="155">
        <f t="shared" si="0"/>
        <v>0</v>
      </c>
    </row>
    <row r="12" spans="1:17" ht="21" x14ac:dyDescent="0.15">
      <c r="A12" s="3" t="s">
        <v>16</v>
      </c>
      <c r="B12" s="47" t="s">
        <v>482</v>
      </c>
      <c r="C12" s="56" t="s">
        <v>141</v>
      </c>
      <c r="D12" s="83"/>
      <c r="E12" s="83"/>
      <c r="F12" s="83"/>
      <c r="G12" s="83"/>
      <c r="H12" s="83">
        <f t="shared" si="1"/>
        <v>-0.12</v>
      </c>
      <c r="I12" s="213">
        <v>0.12</v>
      </c>
      <c r="J12" s="156"/>
      <c r="K12" s="56" t="s">
        <v>102</v>
      </c>
      <c r="L12" s="153">
        <f t="shared" si="0"/>
        <v>0</v>
      </c>
      <c r="M12" s="154">
        <f t="shared" si="0"/>
        <v>0</v>
      </c>
      <c r="N12" s="154">
        <f t="shared" si="0"/>
        <v>0</v>
      </c>
      <c r="O12" s="154">
        <f t="shared" si="0"/>
        <v>0</v>
      </c>
      <c r="P12" s="154">
        <f t="shared" si="0"/>
        <v>0</v>
      </c>
      <c r="Q12" s="155">
        <f t="shared" si="0"/>
        <v>0</v>
      </c>
    </row>
    <row r="13" spans="1:17" ht="21" x14ac:dyDescent="0.15">
      <c r="A13" s="3" t="s">
        <v>16</v>
      </c>
      <c r="B13" s="47" t="s">
        <v>482</v>
      </c>
      <c r="C13" s="56" t="s">
        <v>142</v>
      </c>
      <c r="D13" s="83"/>
      <c r="E13" s="83"/>
      <c r="F13" s="83"/>
      <c r="G13" s="83"/>
      <c r="H13" s="83">
        <f t="shared" si="1"/>
        <v>-0.125</v>
      </c>
      <c r="I13" s="213">
        <v>0.125</v>
      </c>
      <c r="J13" s="156"/>
      <c r="K13" s="56" t="s">
        <v>102</v>
      </c>
      <c r="L13" s="153">
        <f t="shared" si="0"/>
        <v>0</v>
      </c>
      <c r="M13" s="154">
        <f t="shared" si="0"/>
        <v>0</v>
      </c>
      <c r="N13" s="154">
        <f t="shared" si="0"/>
        <v>0</v>
      </c>
      <c r="O13" s="154">
        <f t="shared" si="0"/>
        <v>0</v>
      </c>
      <c r="P13" s="154">
        <f t="shared" si="0"/>
        <v>0</v>
      </c>
      <c r="Q13" s="155">
        <f t="shared" si="0"/>
        <v>0</v>
      </c>
    </row>
    <row r="14" spans="1:17" ht="21" x14ac:dyDescent="0.15">
      <c r="A14" s="3" t="s">
        <v>16</v>
      </c>
      <c r="B14" s="47" t="s">
        <v>482</v>
      </c>
      <c r="C14" s="56" t="s">
        <v>143</v>
      </c>
      <c r="D14" s="83"/>
      <c r="E14" s="83"/>
      <c r="F14" s="83"/>
      <c r="G14" s="83"/>
      <c r="H14" s="83">
        <f t="shared" si="1"/>
        <v>-0.12</v>
      </c>
      <c r="I14" s="213">
        <v>0.12</v>
      </c>
      <c r="J14" s="156"/>
      <c r="K14" s="56" t="s">
        <v>102</v>
      </c>
      <c r="L14" s="153">
        <f t="shared" ref="L14:Q15" si="2">ROUNDDOWN(D14*$J14,3)</f>
        <v>0</v>
      </c>
      <c r="M14" s="154">
        <f t="shared" si="2"/>
        <v>0</v>
      </c>
      <c r="N14" s="154">
        <f t="shared" si="2"/>
        <v>0</v>
      </c>
      <c r="O14" s="154">
        <f t="shared" si="2"/>
        <v>0</v>
      </c>
      <c r="P14" s="154">
        <f t="shared" si="2"/>
        <v>0</v>
      </c>
      <c r="Q14" s="155">
        <f t="shared" si="2"/>
        <v>0</v>
      </c>
    </row>
    <row r="15" spans="1:17" ht="21" customHeight="1" x14ac:dyDescent="0.15">
      <c r="A15" s="3"/>
      <c r="B15" s="51" t="s">
        <v>482</v>
      </c>
      <c r="C15" s="212" t="s">
        <v>144</v>
      </c>
      <c r="D15" s="83"/>
      <c r="E15" s="83"/>
      <c r="F15" s="83"/>
      <c r="G15" s="83"/>
      <c r="H15" s="83">
        <f t="shared" si="1"/>
        <v>-0.125</v>
      </c>
      <c r="I15" s="213">
        <v>0.125</v>
      </c>
      <c r="J15" s="156"/>
      <c r="K15" s="212" t="s">
        <v>102</v>
      </c>
      <c r="L15" s="153">
        <f t="shared" si="2"/>
        <v>0</v>
      </c>
      <c r="M15" s="154">
        <f t="shared" si="2"/>
        <v>0</v>
      </c>
      <c r="N15" s="154">
        <f t="shared" si="2"/>
        <v>0</v>
      </c>
      <c r="O15" s="154">
        <f t="shared" si="2"/>
        <v>0</v>
      </c>
      <c r="P15" s="154">
        <f t="shared" si="2"/>
        <v>0</v>
      </c>
      <c r="Q15" s="155">
        <f t="shared" si="2"/>
        <v>0</v>
      </c>
    </row>
    <row r="16" spans="1:17" ht="21" customHeight="1" x14ac:dyDescent="0.15">
      <c r="A16" s="3"/>
      <c r="B16" s="364" t="s">
        <v>519</v>
      </c>
      <c r="C16" s="365"/>
      <c r="D16" s="366"/>
      <c r="E16" s="366"/>
      <c r="F16" s="366"/>
      <c r="G16" s="366"/>
      <c r="H16" s="366"/>
      <c r="I16" s="366"/>
      <c r="J16" s="366"/>
      <c r="K16" s="366"/>
      <c r="L16" s="366"/>
      <c r="M16" s="366"/>
      <c r="N16" s="366"/>
      <c r="O16" s="366"/>
      <c r="P16" s="366"/>
      <c r="Q16" s="367"/>
    </row>
    <row r="17" spans="1:17" s="12" customFormat="1" ht="21" customHeight="1" x14ac:dyDescent="0.15">
      <c r="A17" s="55" t="s">
        <v>16</v>
      </c>
      <c r="B17" s="47" t="s">
        <v>481</v>
      </c>
      <c r="C17" s="56" t="s">
        <v>137</v>
      </c>
      <c r="D17" s="83">
        <v>2.3E-2</v>
      </c>
      <c r="E17" s="83">
        <v>0.154</v>
      </c>
      <c r="F17" s="83">
        <v>8.2000000000000003E-2</v>
      </c>
      <c r="G17" s="83"/>
      <c r="H17" s="83"/>
      <c r="I17" s="213">
        <v>9.5000000000000001E-2</v>
      </c>
      <c r="J17" s="156"/>
      <c r="K17" s="56" t="s">
        <v>102</v>
      </c>
      <c r="L17" s="153">
        <f t="shared" si="0"/>
        <v>0</v>
      </c>
      <c r="M17" s="154">
        <f t="shared" si="0"/>
        <v>0</v>
      </c>
      <c r="N17" s="154">
        <f>ROUNDDOWN(F17*$J17,3)</f>
        <v>0</v>
      </c>
      <c r="O17" s="154">
        <f>ROUNDDOWN(G17*$J17,3)</f>
        <v>0</v>
      </c>
      <c r="P17" s="154">
        <f t="shared" si="0"/>
        <v>0</v>
      </c>
      <c r="Q17" s="155">
        <f t="shared" si="0"/>
        <v>0</v>
      </c>
    </row>
    <row r="18" spans="1:17" ht="21" x14ac:dyDescent="0.15">
      <c r="A18" s="3" t="s">
        <v>16</v>
      </c>
      <c r="B18" s="47" t="s">
        <v>482</v>
      </c>
      <c r="C18" s="56" t="s">
        <v>138</v>
      </c>
      <c r="D18" s="83">
        <v>2.3E-2</v>
      </c>
      <c r="E18" s="83">
        <v>0.21099999999999999</v>
      </c>
      <c r="F18" s="83"/>
      <c r="G18" s="83"/>
      <c r="H18" s="83">
        <v>0.13600000000000001</v>
      </c>
      <c r="I18" s="213">
        <v>9.8000000000000004E-2</v>
      </c>
      <c r="J18" s="156"/>
      <c r="K18" s="56" t="s">
        <v>102</v>
      </c>
      <c r="L18" s="153">
        <f t="shared" si="0"/>
        <v>0</v>
      </c>
      <c r="M18" s="154">
        <f t="shared" si="0"/>
        <v>0</v>
      </c>
      <c r="N18" s="154">
        <f t="shared" si="0"/>
        <v>0</v>
      </c>
      <c r="O18" s="154">
        <f t="shared" si="0"/>
        <v>0</v>
      </c>
      <c r="P18" s="154">
        <f t="shared" si="0"/>
        <v>0</v>
      </c>
      <c r="Q18" s="155">
        <f t="shared" si="0"/>
        <v>0</v>
      </c>
    </row>
    <row r="19" spans="1:17" ht="21" x14ac:dyDescent="0.15">
      <c r="A19" s="3" t="s">
        <v>16</v>
      </c>
      <c r="B19" s="47" t="s">
        <v>482</v>
      </c>
      <c r="C19" s="56" t="s">
        <v>139</v>
      </c>
      <c r="D19" s="83">
        <v>2.3E-2</v>
      </c>
      <c r="E19" s="83">
        <v>0.154</v>
      </c>
      <c r="F19" s="83">
        <v>8.2000000000000003E-2</v>
      </c>
      <c r="G19" s="83"/>
      <c r="H19" s="83"/>
      <c r="I19" s="213">
        <v>9.5000000000000001E-2</v>
      </c>
      <c r="J19" s="156"/>
      <c r="K19" s="56" t="s">
        <v>102</v>
      </c>
      <c r="L19" s="153">
        <f t="shared" si="0"/>
        <v>0</v>
      </c>
      <c r="M19" s="154">
        <f t="shared" si="0"/>
        <v>0</v>
      </c>
      <c r="N19" s="154">
        <f t="shared" si="0"/>
        <v>0</v>
      </c>
      <c r="O19" s="154">
        <f t="shared" si="0"/>
        <v>0</v>
      </c>
      <c r="P19" s="154">
        <f t="shared" si="0"/>
        <v>0</v>
      </c>
      <c r="Q19" s="155">
        <f t="shared" si="0"/>
        <v>0</v>
      </c>
    </row>
    <row r="20" spans="1:17" ht="21" x14ac:dyDescent="0.15">
      <c r="A20" s="3" t="s">
        <v>16</v>
      </c>
      <c r="B20" s="47" t="s">
        <v>482</v>
      </c>
      <c r="C20" s="56" t="s">
        <v>140</v>
      </c>
      <c r="D20" s="83">
        <v>2.3E-2</v>
      </c>
      <c r="E20" s="83">
        <v>0.21099999999999999</v>
      </c>
      <c r="F20" s="83"/>
      <c r="G20" s="83"/>
      <c r="H20" s="83">
        <v>0.13600000000000001</v>
      </c>
      <c r="I20" s="213">
        <v>9.8000000000000004E-2</v>
      </c>
      <c r="J20" s="156"/>
      <c r="K20" s="56" t="s">
        <v>102</v>
      </c>
      <c r="L20" s="153">
        <f t="shared" si="0"/>
        <v>0</v>
      </c>
      <c r="M20" s="154">
        <f t="shared" si="0"/>
        <v>0</v>
      </c>
      <c r="N20" s="154">
        <f t="shared" si="0"/>
        <v>0</v>
      </c>
      <c r="O20" s="154">
        <f t="shared" si="0"/>
        <v>0</v>
      </c>
      <c r="P20" s="154">
        <f t="shared" si="0"/>
        <v>0</v>
      </c>
      <c r="Q20" s="155">
        <f t="shared" si="0"/>
        <v>0</v>
      </c>
    </row>
    <row r="21" spans="1:17" ht="21" x14ac:dyDescent="0.15">
      <c r="A21" s="3" t="s">
        <v>16</v>
      </c>
      <c r="B21" s="47" t="s">
        <v>482</v>
      </c>
      <c r="C21" s="56" t="s">
        <v>141</v>
      </c>
      <c r="D21" s="83">
        <v>2.7E-2</v>
      </c>
      <c r="E21" s="83">
        <v>0.184</v>
      </c>
      <c r="F21" s="83">
        <v>0.09</v>
      </c>
      <c r="G21" s="83"/>
      <c r="H21" s="83"/>
      <c r="I21" s="213">
        <v>0.12</v>
      </c>
      <c r="J21" s="156"/>
      <c r="K21" s="56" t="s">
        <v>102</v>
      </c>
      <c r="L21" s="153">
        <f t="shared" si="0"/>
        <v>0</v>
      </c>
      <c r="M21" s="154">
        <f t="shared" si="0"/>
        <v>0</v>
      </c>
      <c r="N21" s="154">
        <f t="shared" si="0"/>
        <v>0</v>
      </c>
      <c r="O21" s="154">
        <f t="shared" si="0"/>
        <v>0</v>
      </c>
      <c r="P21" s="154">
        <f t="shared" si="0"/>
        <v>0</v>
      </c>
      <c r="Q21" s="155">
        <f t="shared" si="0"/>
        <v>0</v>
      </c>
    </row>
    <row r="22" spans="1:17" ht="21" x14ac:dyDescent="0.15">
      <c r="A22" s="3" t="s">
        <v>16</v>
      </c>
      <c r="B22" s="47" t="s">
        <v>482</v>
      </c>
      <c r="C22" s="56" t="s">
        <v>142</v>
      </c>
      <c r="D22" s="83">
        <v>2.7E-2</v>
      </c>
      <c r="E22" s="83">
        <v>0.246</v>
      </c>
      <c r="F22" s="83"/>
      <c r="G22" s="83"/>
      <c r="H22" s="83">
        <v>0.14699999999999999</v>
      </c>
      <c r="I22" s="213">
        <v>0.125</v>
      </c>
      <c r="J22" s="156"/>
      <c r="K22" s="56" t="s">
        <v>102</v>
      </c>
      <c r="L22" s="153">
        <f t="shared" si="0"/>
        <v>0</v>
      </c>
      <c r="M22" s="154">
        <f t="shared" si="0"/>
        <v>0</v>
      </c>
      <c r="N22" s="154">
        <f t="shared" si="0"/>
        <v>0</v>
      </c>
      <c r="O22" s="154">
        <f t="shared" si="0"/>
        <v>0</v>
      </c>
      <c r="P22" s="154">
        <f t="shared" si="0"/>
        <v>0</v>
      </c>
      <c r="Q22" s="155">
        <f t="shared" si="0"/>
        <v>0</v>
      </c>
    </row>
    <row r="23" spans="1:17" ht="21" x14ac:dyDescent="0.15">
      <c r="A23" s="3" t="s">
        <v>16</v>
      </c>
      <c r="B23" s="47" t="s">
        <v>482</v>
      </c>
      <c r="C23" s="56" t="s">
        <v>143</v>
      </c>
      <c r="D23" s="83">
        <v>2.7E-2</v>
      </c>
      <c r="E23" s="83">
        <v>0.184</v>
      </c>
      <c r="F23" s="83">
        <v>0.09</v>
      </c>
      <c r="G23" s="83"/>
      <c r="H23" s="83"/>
      <c r="I23" s="213">
        <v>0.12</v>
      </c>
      <c r="J23" s="156"/>
      <c r="K23" s="56" t="s">
        <v>102</v>
      </c>
      <c r="L23" s="153">
        <f t="shared" si="0"/>
        <v>0</v>
      </c>
      <c r="M23" s="154">
        <f t="shared" si="0"/>
        <v>0</v>
      </c>
      <c r="N23" s="154">
        <f t="shared" si="0"/>
        <v>0</v>
      </c>
      <c r="O23" s="154">
        <f t="shared" si="0"/>
        <v>0</v>
      </c>
      <c r="P23" s="154">
        <f t="shared" si="0"/>
        <v>0</v>
      </c>
      <c r="Q23" s="155">
        <f t="shared" si="0"/>
        <v>0</v>
      </c>
    </row>
    <row r="24" spans="1:17" ht="21" x14ac:dyDescent="0.15">
      <c r="A24" s="3" t="s">
        <v>16</v>
      </c>
      <c r="B24" s="47" t="s">
        <v>482</v>
      </c>
      <c r="C24" s="56" t="s">
        <v>144</v>
      </c>
      <c r="D24" s="83">
        <v>2.7E-2</v>
      </c>
      <c r="E24" s="83">
        <v>0.246</v>
      </c>
      <c r="F24" s="83"/>
      <c r="G24" s="83"/>
      <c r="H24" s="83">
        <v>0.14699999999999999</v>
      </c>
      <c r="I24" s="213">
        <v>0.125</v>
      </c>
      <c r="J24" s="156"/>
      <c r="K24" s="56" t="s">
        <v>102</v>
      </c>
      <c r="L24" s="153">
        <f t="shared" si="0"/>
        <v>0</v>
      </c>
      <c r="M24" s="154">
        <f t="shared" si="0"/>
        <v>0</v>
      </c>
      <c r="N24" s="154">
        <f t="shared" si="0"/>
        <v>0</v>
      </c>
      <c r="O24" s="154">
        <f t="shared" si="0"/>
        <v>0</v>
      </c>
      <c r="P24" s="154">
        <f t="shared" si="0"/>
        <v>0</v>
      </c>
      <c r="Q24" s="155">
        <f t="shared" si="0"/>
        <v>0</v>
      </c>
    </row>
    <row r="25" spans="1:17" ht="21.75" thickBot="1" x14ac:dyDescent="0.2">
      <c r="A25" s="3" t="s">
        <v>16</v>
      </c>
      <c r="B25" s="187"/>
      <c r="C25" s="188"/>
      <c r="D25" s="215"/>
      <c r="E25" s="57"/>
      <c r="F25" s="57"/>
      <c r="G25" s="57"/>
      <c r="H25" s="57"/>
      <c r="I25" s="216"/>
      <c r="J25" s="187"/>
      <c r="K25" s="188"/>
      <c r="L25" s="164"/>
      <c r="M25" s="165"/>
      <c r="N25" s="165"/>
      <c r="O25" s="165"/>
      <c r="P25" s="165"/>
      <c r="Q25" s="166"/>
    </row>
    <row r="26" spans="1:17" ht="21.75" thickTop="1" x14ac:dyDescent="0.15">
      <c r="A26" s="3" t="s">
        <v>16</v>
      </c>
      <c r="B26" s="357" t="s">
        <v>18</v>
      </c>
      <c r="C26" s="358"/>
      <c r="D26" s="358"/>
      <c r="E26" s="358"/>
      <c r="F26" s="358"/>
      <c r="G26" s="358"/>
      <c r="H26" s="358"/>
      <c r="I26" s="358"/>
      <c r="J26" s="358"/>
      <c r="K26" s="349"/>
      <c r="L26" s="104">
        <f t="shared" ref="L26:Q26" si="3">SUM(L7:L25)</f>
        <v>0</v>
      </c>
      <c r="M26" s="60">
        <f t="shared" si="3"/>
        <v>0</v>
      </c>
      <c r="N26" s="60">
        <f t="shared" si="3"/>
        <v>0</v>
      </c>
      <c r="O26" s="60">
        <f t="shared" si="3"/>
        <v>0</v>
      </c>
      <c r="P26" s="60">
        <f t="shared" si="3"/>
        <v>0</v>
      </c>
      <c r="Q26" s="105">
        <f t="shared" si="3"/>
        <v>0</v>
      </c>
    </row>
  </sheetData>
  <sheetProtection insertRows="0" deleteRows="0"/>
  <protectedRanges>
    <protectedRange sqref="J8:J15 J17:J24" name="範囲1"/>
    <protectedRange sqref="B25:K25" name="範囲2"/>
    <protectedRange sqref="J7" name="範囲1_2"/>
    <protectedRange sqref="J16" name="範囲1_2_1"/>
  </protectedRanges>
  <mergeCells count="9">
    <mergeCell ref="L5:Q5"/>
    <mergeCell ref="B7:Q7"/>
    <mergeCell ref="B16:Q16"/>
    <mergeCell ref="B26:K26"/>
    <mergeCell ref="B5:B6"/>
    <mergeCell ref="C5:C6"/>
    <mergeCell ref="D5:I5"/>
    <mergeCell ref="J5:J6"/>
    <mergeCell ref="K5:K6"/>
  </mergeCells>
  <phoneticPr fontId="14"/>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0070C0"/>
    <pageSetUpPr fitToPage="1"/>
  </sheetPr>
  <dimension ref="A1:Q22"/>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B11" sqref="A11:IV14"/>
    </sheetView>
  </sheetViews>
  <sheetFormatPr defaultRowHeight="10.5" x14ac:dyDescent="0.15"/>
  <cols>
    <col min="1" max="1" width="10.81640625" style="2" hidden="1" customWidth="1"/>
    <col min="2" max="2" width="13" style="2" customWidth="1"/>
    <col min="3" max="3" width="6.90625" style="4" bestFit="1" customWidth="1"/>
    <col min="4" max="7" width="4.7265625" style="2" bestFit="1" customWidth="1"/>
    <col min="8" max="8" width="5.08984375" style="2" bestFit="1" customWidth="1"/>
    <col min="9" max="9" width="4.7265625" style="2" bestFit="1" customWidth="1"/>
    <col min="10" max="10" width="6.1796875" style="2" bestFit="1" customWidth="1"/>
    <col min="11" max="11" width="3" style="4" bestFit="1" customWidth="1"/>
    <col min="12" max="12" width="6.1796875" style="2" bestFit="1" customWidth="1"/>
    <col min="13" max="13" width="6.36328125" style="2" bestFit="1" customWidth="1"/>
    <col min="14"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367</v>
      </c>
      <c r="C1" s="73"/>
      <c r="D1" s="74"/>
      <c r="E1" s="74"/>
      <c r="F1" s="74"/>
      <c r="G1" s="74"/>
      <c r="H1" s="74"/>
      <c r="I1" s="74"/>
      <c r="J1" s="74"/>
      <c r="K1" s="75"/>
      <c r="L1" s="74"/>
      <c r="M1" s="74"/>
      <c r="N1" s="74"/>
      <c r="O1" s="74"/>
      <c r="P1" s="74"/>
      <c r="Q1" s="74"/>
    </row>
    <row r="2" spans="1:17" s="76" customFormat="1" ht="12" customHeight="1" x14ac:dyDescent="0.15">
      <c r="B2" s="77" t="s">
        <v>368</v>
      </c>
      <c r="C2" s="77"/>
      <c r="D2" s="77"/>
      <c r="E2" s="77"/>
      <c r="F2" s="77"/>
      <c r="G2" s="77"/>
      <c r="H2" s="77"/>
      <c r="I2" s="77"/>
      <c r="J2" s="77"/>
      <c r="K2" s="77"/>
      <c r="L2" s="77"/>
      <c r="M2" s="77"/>
      <c r="N2" s="77"/>
      <c r="O2" s="77"/>
      <c r="P2" s="77"/>
      <c r="Q2" s="77"/>
    </row>
    <row r="3" spans="1:17" ht="12" customHeight="1" x14ac:dyDescent="0.15">
      <c r="B3" s="66"/>
      <c r="C3" s="66"/>
      <c r="D3" s="66"/>
      <c r="E3" s="66"/>
      <c r="F3" s="66"/>
      <c r="G3" s="66"/>
      <c r="H3" s="66"/>
      <c r="I3" s="66"/>
      <c r="J3" s="66"/>
      <c r="K3" s="66"/>
      <c r="L3" s="66"/>
      <c r="M3" s="66"/>
      <c r="N3" s="66"/>
      <c r="O3" s="66"/>
      <c r="P3" s="66"/>
      <c r="Q3" s="66"/>
    </row>
    <row r="4" spans="1:17" ht="12" customHeight="1" x14ac:dyDescent="0.15">
      <c r="B4" s="67"/>
      <c r="C4" s="68"/>
      <c r="D4" s="68"/>
      <c r="E4" s="68"/>
      <c r="F4" s="68"/>
      <c r="G4" s="68"/>
      <c r="H4" s="68"/>
      <c r="I4" s="68"/>
      <c r="J4" s="68"/>
      <c r="K4" s="68"/>
      <c r="L4" s="68"/>
      <c r="M4" s="68"/>
      <c r="N4" s="68"/>
      <c r="O4" s="68"/>
      <c r="P4" s="68"/>
      <c r="Q4" s="68"/>
    </row>
    <row r="5" spans="1:17" ht="12" customHeight="1" x14ac:dyDescent="0.15">
      <c r="A5" s="2" t="s">
        <v>369</v>
      </c>
      <c r="B5" s="326" t="s">
        <v>1</v>
      </c>
      <c r="C5" s="326" t="s">
        <v>2</v>
      </c>
      <c r="D5" s="344" t="s">
        <v>3</v>
      </c>
      <c r="E5" s="345"/>
      <c r="F5" s="345"/>
      <c r="G5" s="345"/>
      <c r="H5" s="345"/>
      <c r="I5" s="346"/>
      <c r="J5" s="326" t="s">
        <v>4</v>
      </c>
      <c r="K5" s="326" t="s">
        <v>5</v>
      </c>
      <c r="L5" s="344" t="s">
        <v>6</v>
      </c>
      <c r="M5" s="345"/>
      <c r="N5" s="345"/>
      <c r="O5" s="345"/>
      <c r="P5" s="345"/>
      <c r="Q5" s="346"/>
    </row>
    <row r="6" spans="1:17" ht="42.75" thickBot="1" x14ac:dyDescent="0.2">
      <c r="A6" s="3" t="s">
        <v>83</v>
      </c>
      <c r="B6" s="328"/>
      <c r="C6" s="328"/>
      <c r="D6" s="6" t="s">
        <v>84</v>
      </c>
      <c r="E6" s="7" t="s">
        <v>85</v>
      </c>
      <c r="F6" s="7" t="s">
        <v>86</v>
      </c>
      <c r="G6" s="7" t="s">
        <v>87</v>
      </c>
      <c r="H6" s="7" t="s">
        <v>88</v>
      </c>
      <c r="I6" s="8" t="s">
        <v>7</v>
      </c>
      <c r="J6" s="328"/>
      <c r="K6" s="328"/>
      <c r="L6" s="6" t="s">
        <v>84</v>
      </c>
      <c r="M6" s="7" t="s">
        <v>85</v>
      </c>
      <c r="N6" s="7" t="s">
        <v>86</v>
      </c>
      <c r="O6" s="7" t="s">
        <v>87</v>
      </c>
      <c r="P6" s="7" t="s">
        <v>88</v>
      </c>
      <c r="Q6" s="8" t="s">
        <v>7</v>
      </c>
    </row>
    <row r="7" spans="1:17" ht="21.75" thickTop="1" x14ac:dyDescent="0.15">
      <c r="A7" s="3" t="s">
        <v>26</v>
      </c>
      <c r="B7" s="134" t="s">
        <v>393</v>
      </c>
      <c r="C7" s="135" t="s">
        <v>498</v>
      </c>
      <c r="D7" s="109"/>
      <c r="E7" s="109">
        <v>4.2930000000000001</v>
      </c>
      <c r="F7" s="109"/>
      <c r="G7" s="109"/>
      <c r="H7" s="109">
        <v>3.532</v>
      </c>
      <c r="I7" s="213">
        <v>0.76100000000000001</v>
      </c>
      <c r="J7" s="197"/>
      <c r="K7" s="135" t="s">
        <v>102</v>
      </c>
      <c r="L7" s="144">
        <f t="shared" ref="L7:Q10" si="0">ROUNDDOWN(D7*$J7,3)</f>
        <v>0</v>
      </c>
      <c r="M7" s="145">
        <f t="shared" si="0"/>
        <v>0</v>
      </c>
      <c r="N7" s="145">
        <f t="shared" si="0"/>
        <v>0</v>
      </c>
      <c r="O7" s="145">
        <f t="shared" si="0"/>
        <v>0</v>
      </c>
      <c r="P7" s="145">
        <f t="shared" si="0"/>
        <v>0</v>
      </c>
      <c r="Q7" s="146">
        <f t="shared" si="0"/>
        <v>0</v>
      </c>
    </row>
    <row r="8" spans="1:17" ht="21" x14ac:dyDescent="0.15">
      <c r="A8" s="3" t="s">
        <v>26</v>
      </c>
      <c r="B8" s="47" t="s">
        <v>393</v>
      </c>
      <c r="C8" s="56" t="s">
        <v>499</v>
      </c>
      <c r="D8" s="83"/>
      <c r="E8" s="83">
        <v>4.2930000000000001</v>
      </c>
      <c r="F8" s="83"/>
      <c r="G8" s="83"/>
      <c r="H8" s="83">
        <v>3.532</v>
      </c>
      <c r="I8" s="213">
        <v>0.76100000000000001</v>
      </c>
      <c r="J8" s="156"/>
      <c r="K8" s="56" t="s">
        <v>102</v>
      </c>
      <c r="L8" s="153">
        <f t="shared" si="0"/>
        <v>0</v>
      </c>
      <c r="M8" s="154">
        <f t="shared" si="0"/>
        <v>0</v>
      </c>
      <c r="N8" s="154">
        <f t="shared" si="0"/>
        <v>0</v>
      </c>
      <c r="O8" s="154">
        <f t="shared" si="0"/>
        <v>0</v>
      </c>
      <c r="P8" s="154">
        <f t="shared" si="0"/>
        <v>0</v>
      </c>
      <c r="Q8" s="155">
        <f t="shared" si="0"/>
        <v>0</v>
      </c>
    </row>
    <row r="9" spans="1:17" ht="21" x14ac:dyDescent="0.15">
      <c r="A9" s="3" t="s">
        <v>26</v>
      </c>
      <c r="B9" s="47" t="s">
        <v>393</v>
      </c>
      <c r="C9" s="56" t="s">
        <v>500</v>
      </c>
      <c r="D9" s="83"/>
      <c r="E9" s="83">
        <v>4.2930000000000001</v>
      </c>
      <c r="F9" s="83"/>
      <c r="G9" s="83"/>
      <c r="H9" s="83">
        <v>3.532</v>
      </c>
      <c r="I9" s="213">
        <v>0.76100000000000001</v>
      </c>
      <c r="J9" s="156"/>
      <c r="K9" s="56" t="s">
        <v>102</v>
      </c>
      <c r="L9" s="153">
        <f t="shared" si="0"/>
        <v>0</v>
      </c>
      <c r="M9" s="154">
        <f t="shared" si="0"/>
        <v>0</v>
      </c>
      <c r="N9" s="154">
        <f t="shared" si="0"/>
        <v>0</v>
      </c>
      <c r="O9" s="154">
        <f t="shared" si="0"/>
        <v>0</v>
      </c>
      <c r="P9" s="154">
        <f t="shared" si="0"/>
        <v>0</v>
      </c>
      <c r="Q9" s="155">
        <f t="shared" si="0"/>
        <v>0</v>
      </c>
    </row>
    <row r="10" spans="1:17" ht="21" x14ac:dyDescent="0.15">
      <c r="A10" s="3" t="s">
        <v>26</v>
      </c>
      <c r="B10" s="47" t="s">
        <v>393</v>
      </c>
      <c r="C10" s="56" t="s">
        <v>501</v>
      </c>
      <c r="D10" s="140"/>
      <c r="E10" s="140">
        <v>4.2930000000000001</v>
      </c>
      <c r="F10" s="140"/>
      <c r="G10" s="140"/>
      <c r="H10" s="83">
        <v>3.532</v>
      </c>
      <c r="I10" s="213">
        <v>0.76100000000000001</v>
      </c>
      <c r="J10" s="156"/>
      <c r="K10" s="56" t="s">
        <v>102</v>
      </c>
      <c r="L10" s="153">
        <f t="shared" si="0"/>
        <v>0</v>
      </c>
      <c r="M10" s="154">
        <f t="shared" si="0"/>
        <v>0</v>
      </c>
      <c r="N10" s="154">
        <f t="shared" si="0"/>
        <v>0</v>
      </c>
      <c r="O10" s="154">
        <f t="shared" si="0"/>
        <v>0</v>
      </c>
      <c r="P10" s="154">
        <f t="shared" si="0"/>
        <v>0</v>
      </c>
      <c r="Q10" s="155">
        <f t="shared" si="0"/>
        <v>0</v>
      </c>
    </row>
    <row r="11" spans="1:17" ht="21" customHeight="1" x14ac:dyDescent="0.15">
      <c r="A11" s="3"/>
      <c r="B11" s="177"/>
      <c r="C11" s="181"/>
      <c r="D11" s="111"/>
      <c r="E11" s="111"/>
      <c r="F11" s="111"/>
      <c r="G11" s="159"/>
      <c r="H11" s="159"/>
      <c r="I11" s="217"/>
      <c r="J11" s="177"/>
      <c r="K11" s="181"/>
      <c r="L11" s="153">
        <f t="shared" ref="L11:L21" si="1">ROUNDDOWN(D11*$J11,3)</f>
        <v>0</v>
      </c>
      <c r="M11" s="154">
        <f t="shared" ref="M11:M21" si="2">ROUNDDOWN(E11*$J11,3)</f>
        <v>0</v>
      </c>
      <c r="N11" s="154">
        <f t="shared" ref="N11:N21" si="3">ROUNDDOWN(F11*$J11,3)</f>
        <v>0</v>
      </c>
      <c r="O11" s="154">
        <f t="shared" ref="O11:O21" si="4">ROUNDDOWN(G11*$J11,3)</f>
        <v>0</v>
      </c>
      <c r="P11" s="154">
        <f t="shared" ref="P11:P21" si="5">ROUNDDOWN(H11*$J11,3)</f>
        <v>0</v>
      </c>
      <c r="Q11" s="155">
        <f t="shared" ref="Q11:Q21" si="6">ROUNDDOWN(I11*$J11,3)</f>
        <v>0</v>
      </c>
    </row>
    <row r="12" spans="1:17" ht="21" customHeight="1" x14ac:dyDescent="0.15">
      <c r="A12" s="3"/>
      <c r="B12" s="177"/>
      <c r="C12" s="181"/>
      <c r="D12" s="111"/>
      <c r="E12" s="111"/>
      <c r="F12" s="159"/>
      <c r="G12" s="159"/>
      <c r="H12" s="111"/>
      <c r="I12" s="217"/>
      <c r="J12" s="177"/>
      <c r="K12" s="181"/>
      <c r="L12" s="153">
        <f t="shared" si="1"/>
        <v>0</v>
      </c>
      <c r="M12" s="154">
        <f t="shared" si="2"/>
        <v>0</v>
      </c>
      <c r="N12" s="154">
        <f t="shared" si="3"/>
        <v>0</v>
      </c>
      <c r="O12" s="154">
        <f t="shared" si="4"/>
        <v>0</v>
      </c>
      <c r="P12" s="154">
        <f t="shared" si="5"/>
        <v>0</v>
      </c>
      <c r="Q12" s="155">
        <f t="shared" si="6"/>
        <v>0</v>
      </c>
    </row>
    <row r="13" spans="1:17" ht="21" x14ac:dyDescent="0.15">
      <c r="A13" s="3" t="s">
        <v>16</v>
      </c>
      <c r="B13" s="177"/>
      <c r="C13" s="178"/>
      <c r="D13" s="111"/>
      <c r="E13" s="111"/>
      <c r="F13" s="159"/>
      <c r="G13" s="179"/>
      <c r="H13" s="111"/>
      <c r="I13" s="217"/>
      <c r="J13" s="177"/>
      <c r="K13" s="181"/>
      <c r="L13" s="153">
        <f t="shared" si="1"/>
        <v>0</v>
      </c>
      <c r="M13" s="154">
        <f t="shared" si="2"/>
        <v>0</v>
      </c>
      <c r="N13" s="154">
        <f t="shared" si="3"/>
        <v>0</v>
      </c>
      <c r="O13" s="154">
        <f t="shared" si="4"/>
        <v>0</v>
      </c>
      <c r="P13" s="154">
        <f t="shared" si="5"/>
        <v>0</v>
      </c>
      <c r="Q13" s="155">
        <f t="shared" si="6"/>
        <v>0</v>
      </c>
    </row>
    <row r="14" spans="1:17" ht="21" x14ac:dyDescent="0.15">
      <c r="A14" s="3" t="s">
        <v>16</v>
      </c>
      <c r="B14" s="177"/>
      <c r="C14" s="178"/>
      <c r="D14" s="218"/>
      <c r="E14" s="218"/>
      <c r="F14" s="159"/>
      <c r="G14" s="159"/>
      <c r="H14" s="111"/>
      <c r="I14" s="217"/>
      <c r="J14" s="177"/>
      <c r="K14" s="181"/>
      <c r="L14" s="153">
        <f t="shared" si="1"/>
        <v>0</v>
      </c>
      <c r="M14" s="154">
        <f t="shared" si="2"/>
        <v>0</v>
      </c>
      <c r="N14" s="154">
        <f t="shared" si="3"/>
        <v>0</v>
      </c>
      <c r="O14" s="154">
        <f t="shared" si="4"/>
        <v>0</v>
      </c>
      <c r="P14" s="154">
        <f t="shared" si="5"/>
        <v>0</v>
      </c>
      <c r="Q14" s="155">
        <f t="shared" si="6"/>
        <v>0</v>
      </c>
    </row>
    <row r="15" spans="1:17" ht="21" x14ac:dyDescent="0.15">
      <c r="A15" s="3" t="s">
        <v>16</v>
      </c>
      <c r="B15" s="177"/>
      <c r="C15" s="178"/>
      <c r="D15" s="111"/>
      <c r="E15" s="111"/>
      <c r="F15" s="159"/>
      <c r="G15" s="159"/>
      <c r="H15" s="111"/>
      <c r="I15" s="217"/>
      <c r="J15" s="177"/>
      <c r="K15" s="181"/>
      <c r="L15" s="153">
        <f t="shared" si="1"/>
        <v>0</v>
      </c>
      <c r="M15" s="154">
        <f t="shared" si="2"/>
        <v>0</v>
      </c>
      <c r="N15" s="154">
        <f t="shared" si="3"/>
        <v>0</v>
      </c>
      <c r="O15" s="154">
        <f t="shared" si="4"/>
        <v>0</v>
      </c>
      <c r="P15" s="154">
        <f t="shared" si="5"/>
        <v>0</v>
      </c>
      <c r="Q15" s="155">
        <f t="shared" si="6"/>
        <v>0</v>
      </c>
    </row>
    <row r="16" spans="1:17" ht="21" x14ac:dyDescent="0.15">
      <c r="A16" s="3" t="s">
        <v>16</v>
      </c>
      <c r="B16" s="177"/>
      <c r="C16" s="178"/>
      <c r="D16" s="111"/>
      <c r="E16" s="111"/>
      <c r="F16" s="159"/>
      <c r="G16" s="159"/>
      <c r="H16" s="111"/>
      <c r="I16" s="217"/>
      <c r="J16" s="177"/>
      <c r="K16" s="181"/>
      <c r="L16" s="153">
        <f t="shared" si="1"/>
        <v>0</v>
      </c>
      <c r="M16" s="154">
        <f t="shared" si="2"/>
        <v>0</v>
      </c>
      <c r="N16" s="154">
        <f t="shared" si="3"/>
        <v>0</v>
      </c>
      <c r="O16" s="154">
        <f t="shared" si="4"/>
        <v>0</v>
      </c>
      <c r="P16" s="154">
        <f t="shared" si="5"/>
        <v>0</v>
      </c>
      <c r="Q16" s="155">
        <f t="shared" si="6"/>
        <v>0</v>
      </c>
    </row>
    <row r="17" spans="1:17" ht="21" x14ac:dyDescent="0.15">
      <c r="A17" s="3" t="s">
        <v>16</v>
      </c>
      <c r="B17" s="177"/>
      <c r="C17" s="178"/>
      <c r="D17" s="111"/>
      <c r="E17" s="111"/>
      <c r="F17" s="159"/>
      <c r="G17" s="159"/>
      <c r="H17" s="111"/>
      <c r="I17" s="217"/>
      <c r="J17" s="177"/>
      <c r="K17" s="181"/>
      <c r="L17" s="153">
        <f t="shared" si="1"/>
        <v>0</v>
      </c>
      <c r="M17" s="154">
        <f t="shared" si="2"/>
        <v>0</v>
      </c>
      <c r="N17" s="154">
        <f t="shared" si="3"/>
        <v>0</v>
      </c>
      <c r="O17" s="154">
        <f t="shared" si="4"/>
        <v>0</v>
      </c>
      <c r="P17" s="154">
        <f t="shared" si="5"/>
        <v>0</v>
      </c>
      <c r="Q17" s="155">
        <f t="shared" si="6"/>
        <v>0</v>
      </c>
    </row>
    <row r="18" spans="1:17" ht="21" x14ac:dyDescent="0.15">
      <c r="A18" s="3" t="s">
        <v>16</v>
      </c>
      <c r="B18" s="177"/>
      <c r="C18" s="178"/>
      <c r="D18" s="111"/>
      <c r="E18" s="111"/>
      <c r="F18" s="159"/>
      <c r="G18" s="159"/>
      <c r="H18" s="111"/>
      <c r="I18" s="217"/>
      <c r="J18" s="177"/>
      <c r="K18" s="181"/>
      <c r="L18" s="153">
        <f t="shared" si="1"/>
        <v>0</v>
      </c>
      <c r="M18" s="154">
        <f t="shared" si="2"/>
        <v>0</v>
      </c>
      <c r="N18" s="154">
        <f t="shared" si="3"/>
        <v>0</v>
      </c>
      <c r="O18" s="154">
        <f t="shared" si="4"/>
        <v>0</v>
      </c>
      <c r="P18" s="154">
        <f t="shared" si="5"/>
        <v>0</v>
      </c>
      <c r="Q18" s="155">
        <f t="shared" si="6"/>
        <v>0</v>
      </c>
    </row>
    <row r="19" spans="1:17" ht="21" x14ac:dyDescent="0.15">
      <c r="A19" s="3" t="s">
        <v>16</v>
      </c>
      <c r="B19" s="177"/>
      <c r="C19" s="178"/>
      <c r="D19" s="158"/>
      <c r="E19" s="159"/>
      <c r="F19" s="159"/>
      <c r="G19" s="159"/>
      <c r="H19" s="159"/>
      <c r="I19" s="160"/>
      <c r="J19" s="177"/>
      <c r="K19" s="181"/>
      <c r="L19" s="153">
        <f t="shared" si="1"/>
        <v>0</v>
      </c>
      <c r="M19" s="154">
        <f t="shared" si="2"/>
        <v>0</v>
      </c>
      <c r="N19" s="154">
        <f t="shared" si="3"/>
        <v>0</v>
      </c>
      <c r="O19" s="154">
        <f t="shared" si="4"/>
        <v>0</v>
      </c>
      <c r="P19" s="154">
        <f t="shared" si="5"/>
        <v>0</v>
      </c>
      <c r="Q19" s="155">
        <f t="shared" si="6"/>
        <v>0</v>
      </c>
    </row>
    <row r="20" spans="1:17" ht="21" x14ac:dyDescent="0.15">
      <c r="A20" s="3" t="s">
        <v>16</v>
      </c>
      <c r="B20" s="177"/>
      <c r="C20" s="178"/>
      <c r="D20" s="158"/>
      <c r="E20" s="159"/>
      <c r="F20" s="159"/>
      <c r="G20" s="159"/>
      <c r="H20" s="159"/>
      <c r="I20" s="160"/>
      <c r="J20" s="177"/>
      <c r="K20" s="181"/>
      <c r="L20" s="153">
        <f t="shared" si="1"/>
        <v>0</v>
      </c>
      <c r="M20" s="154">
        <f t="shared" si="2"/>
        <v>0</v>
      </c>
      <c r="N20" s="154">
        <f t="shared" si="3"/>
        <v>0</v>
      </c>
      <c r="O20" s="154">
        <f t="shared" si="4"/>
        <v>0</v>
      </c>
      <c r="P20" s="154">
        <f t="shared" si="5"/>
        <v>0</v>
      </c>
      <c r="Q20" s="155">
        <f t="shared" si="6"/>
        <v>0</v>
      </c>
    </row>
    <row r="21" spans="1:17" ht="21.75" thickBot="1" x14ac:dyDescent="0.2">
      <c r="A21" s="3" t="s">
        <v>26</v>
      </c>
      <c r="B21" s="180"/>
      <c r="C21" s="181"/>
      <c r="D21" s="183"/>
      <c r="E21" s="113"/>
      <c r="F21" s="113"/>
      <c r="G21" s="113"/>
      <c r="H21" s="113"/>
      <c r="I21" s="184"/>
      <c r="J21" s="180"/>
      <c r="K21" s="181"/>
      <c r="L21" s="153">
        <f t="shared" si="1"/>
        <v>0</v>
      </c>
      <c r="M21" s="154">
        <f t="shared" si="2"/>
        <v>0</v>
      </c>
      <c r="N21" s="154">
        <f t="shared" si="3"/>
        <v>0</v>
      </c>
      <c r="O21" s="154">
        <f t="shared" si="4"/>
        <v>0</v>
      </c>
      <c r="P21" s="154">
        <f t="shared" si="5"/>
        <v>0</v>
      </c>
      <c r="Q21" s="155">
        <f t="shared" si="6"/>
        <v>0</v>
      </c>
    </row>
    <row r="22" spans="1:17" ht="21.75" thickTop="1" x14ac:dyDescent="0.15">
      <c r="A22" s="3" t="s">
        <v>26</v>
      </c>
      <c r="B22" s="357" t="s">
        <v>370</v>
      </c>
      <c r="C22" s="358"/>
      <c r="D22" s="358"/>
      <c r="E22" s="358"/>
      <c r="F22" s="358"/>
      <c r="G22" s="358"/>
      <c r="H22" s="358"/>
      <c r="I22" s="358"/>
      <c r="J22" s="358"/>
      <c r="K22" s="359"/>
      <c r="L22" s="106">
        <f t="shared" ref="L22:Q22" si="7">SUM(L7:L21)</f>
        <v>0</v>
      </c>
      <c r="M22" s="108">
        <f t="shared" si="7"/>
        <v>0</v>
      </c>
      <c r="N22" s="108">
        <f t="shared" si="7"/>
        <v>0</v>
      </c>
      <c r="O22" s="108">
        <f t="shared" si="7"/>
        <v>0</v>
      </c>
      <c r="P22" s="108">
        <f t="shared" si="7"/>
        <v>0</v>
      </c>
      <c r="Q22" s="107">
        <f t="shared" si="7"/>
        <v>0</v>
      </c>
    </row>
  </sheetData>
  <sheetProtection insertRows="0" deleteRows="0"/>
  <protectedRanges>
    <protectedRange sqref="B19:J21" name="範囲2_1"/>
    <protectedRange sqref="J7:J18" name="範囲1_2"/>
  </protectedRanges>
  <mergeCells count="7">
    <mergeCell ref="L5:Q5"/>
    <mergeCell ref="B22:K22"/>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Q18"/>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B17" sqref="A17:IV20"/>
    </sheetView>
  </sheetViews>
  <sheetFormatPr defaultRowHeight="10.5" x14ac:dyDescent="0.15"/>
  <cols>
    <col min="1" max="1" width="10.81640625" style="2" hidden="1" customWidth="1"/>
    <col min="2" max="2" width="13" style="2" customWidth="1"/>
    <col min="3" max="3" width="6.90625" style="4" bestFit="1" customWidth="1"/>
    <col min="4" max="7" width="4.7265625" style="2" bestFit="1" customWidth="1"/>
    <col min="8" max="8" width="5.08984375" style="2" bestFit="1" customWidth="1"/>
    <col min="9" max="9" width="4.7265625" style="2" bestFit="1" customWidth="1"/>
    <col min="10" max="10" width="6.1796875" style="2" bestFit="1" customWidth="1"/>
    <col min="11" max="11" width="3" style="4" bestFit="1" customWidth="1"/>
    <col min="12" max="15" width="6.1796875" style="2" bestFit="1" customWidth="1"/>
    <col min="16" max="16" width="7.1796875" style="2" bestFit="1" customWidth="1"/>
    <col min="17" max="17" width="6.1796875" style="2" bestFit="1" customWidth="1"/>
    <col min="18" max="16384" width="8.7265625" style="2"/>
  </cols>
  <sheetData>
    <row r="1" spans="1:17" s="71" customFormat="1" ht="12" customHeight="1" x14ac:dyDescent="0.15">
      <c r="B1" s="72" t="s">
        <v>367</v>
      </c>
      <c r="C1" s="73"/>
      <c r="D1" s="74"/>
      <c r="E1" s="74"/>
      <c r="F1" s="74"/>
      <c r="G1" s="74"/>
      <c r="H1" s="74"/>
      <c r="I1" s="74"/>
      <c r="J1" s="74"/>
      <c r="K1" s="75"/>
      <c r="L1" s="74"/>
      <c r="M1" s="74"/>
      <c r="N1" s="74"/>
      <c r="O1" s="74"/>
      <c r="P1" s="74"/>
      <c r="Q1" s="74"/>
    </row>
    <row r="2" spans="1:17" s="76" customFormat="1" ht="12" customHeight="1" x14ac:dyDescent="0.15">
      <c r="B2" s="77" t="s">
        <v>362</v>
      </c>
      <c r="C2" s="77"/>
      <c r="D2" s="77"/>
      <c r="E2" s="77"/>
      <c r="F2" s="77"/>
      <c r="G2" s="77"/>
      <c r="H2" s="77"/>
      <c r="I2" s="77"/>
      <c r="J2" s="77"/>
      <c r="K2" s="77"/>
      <c r="L2" s="77"/>
      <c r="M2" s="77"/>
      <c r="N2" s="77"/>
      <c r="O2" s="77"/>
      <c r="P2" s="77"/>
      <c r="Q2" s="77"/>
    </row>
    <row r="3" spans="1:17" s="48" customFormat="1" ht="12" customHeight="1" x14ac:dyDescent="0.15">
      <c r="B3" s="66" t="s">
        <v>511</v>
      </c>
      <c r="C3" s="66"/>
      <c r="D3" s="66"/>
      <c r="E3" s="66"/>
      <c r="F3" s="66"/>
      <c r="G3" s="66"/>
      <c r="H3" s="66"/>
      <c r="I3" s="66"/>
      <c r="J3" s="66"/>
      <c r="K3" s="66"/>
      <c r="L3" s="66"/>
      <c r="M3" s="66"/>
      <c r="N3" s="66"/>
      <c r="O3" s="66"/>
      <c r="P3" s="66"/>
      <c r="Q3" s="66"/>
    </row>
    <row r="4" spans="1:17" s="48" customFormat="1" ht="12" customHeight="1" x14ac:dyDescent="0.15">
      <c r="B4" s="67" t="s">
        <v>547</v>
      </c>
      <c r="C4" s="68"/>
      <c r="D4" s="68"/>
      <c r="E4" s="68"/>
      <c r="F4" s="68"/>
      <c r="G4" s="68"/>
      <c r="H4" s="68"/>
      <c r="I4" s="68"/>
      <c r="J4" s="68"/>
      <c r="K4" s="68"/>
      <c r="L4" s="68"/>
      <c r="M4" s="68"/>
      <c r="N4" s="68"/>
      <c r="O4" s="68"/>
      <c r="P4" s="68"/>
      <c r="Q4" s="68"/>
    </row>
    <row r="5" spans="1:17" ht="12" customHeight="1" x14ac:dyDescent="0.15">
      <c r="A5" s="2" t="s">
        <v>369</v>
      </c>
      <c r="B5" s="326" t="s">
        <v>1</v>
      </c>
      <c r="C5" s="326" t="s">
        <v>2</v>
      </c>
      <c r="D5" s="344" t="s">
        <v>3</v>
      </c>
      <c r="E5" s="345"/>
      <c r="F5" s="345"/>
      <c r="G5" s="345"/>
      <c r="H5" s="345"/>
      <c r="I5" s="346"/>
      <c r="J5" s="326" t="s">
        <v>4</v>
      </c>
      <c r="K5" s="326" t="s">
        <v>5</v>
      </c>
      <c r="L5" s="344" t="s">
        <v>6</v>
      </c>
      <c r="M5" s="345"/>
      <c r="N5" s="345"/>
      <c r="O5" s="345"/>
      <c r="P5" s="345"/>
      <c r="Q5" s="346"/>
    </row>
    <row r="6" spans="1:17" ht="42.75" thickBot="1" x14ac:dyDescent="0.2">
      <c r="A6" s="3" t="s">
        <v>17</v>
      </c>
      <c r="B6" s="328"/>
      <c r="C6" s="328"/>
      <c r="D6" s="6" t="s">
        <v>10</v>
      </c>
      <c r="E6" s="7" t="s">
        <v>11</v>
      </c>
      <c r="F6" s="7" t="s">
        <v>12</v>
      </c>
      <c r="G6" s="7" t="s">
        <v>13</v>
      </c>
      <c r="H6" s="7" t="s">
        <v>14</v>
      </c>
      <c r="I6" s="8" t="s">
        <v>7</v>
      </c>
      <c r="J6" s="328"/>
      <c r="K6" s="328"/>
      <c r="L6" s="6" t="s">
        <v>10</v>
      </c>
      <c r="M6" s="7" t="s">
        <v>11</v>
      </c>
      <c r="N6" s="7" t="s">
        <v>12</v>
      </c>
      <c r="O6" s="7" t="s">
        <v>13</v>
      </c>
      <c r="P6" s="7" t="s">
        <v>14</v>
      </c>
      <c r="Q6" s="8" t="s">
        <v>7</v>
      </c>
    </row>
    <row r="7" spans="1:17" ht="21.75" thickTop="1" x14ac:dyDescent="0.15">
      <c r="A7" s="3" t="s">
        <v>16</v>
      </c>
      <c r="B7" s="360" t="s">
        <v>518</v>
      </c>
      <c r="C7" s="361"/>
      <c r="D7" s="362"/>
      <c r="E7" s="362"/>
      <c r="F7" s="362"/>
      <c r="G7" s="362"/>
      <c r="H7" s="362"/>
      <c r="I7" s="362"/>
      <c r="J7" s="362"/>
      <c r="K7" s="362"/>
      <c r="L7" s="362"/>
      <c r="M7" s="362"/>
      <c r="N7" s="362"/>
      <c r="O7" s="362"/>
      <c r="P7" s="362"/>
      <c r="Q7" s="363"/>
    </row>
    <row r="8" spans="1:17" ht="21" x14ac:dyDescent="0.15">
      <c r="A8" s="3" t="s">
        <v>16</v>
      </c>
      <c r="B8" s="47" t="s">
        <v>483</v>
      </c>
      <c r="C8" s="212" t="s">
        <v>498</v>
      </c>
      <c r="D8" s="140"/>
      <c r="E8" s="140"/>
      <c r="F8" s="140"/>
      <c r="G8" s="140"/>
      <c r="H8" s="83">
        <f>-I8:I8</f>
        <v>-0.21299999999999999</v>
      </c>
      <c r="I8" s="213">
        <v>0.21299999999999999</v>
      </c>
      <c r="J8" s="156"/>
      <c r="K8" s="56" t="s">
        <v>102</v>
      </c>
      <c r="L8" s="153">
        <f t="shared" ref="L8:Q8" si="0">ROUNDDOWN(D8*$J8,3)</f>
        <v>0</v>
      </c>
      <c r="M8" s="154">
        <f t="shared" si="0"/>
        <v>0</v>
      </c>
      <c r="N8" s="154">
        <f t="shared" si="0"/>
        <v>0</v>
      </c>
      <c r="O8" s="154">
        <f t="shared" si="0"/>
        <v>0</v>
      </c>
      <c r="P8" s="154">
        <f t="shared" si="0"/>
        <v>0</v>
      </c>
      <c r="Q8" s="155">
        <f t="shared" si="0"/>
        <v>0</v>
      </c>
    </row>
    <row r="9" spans="1:17" ht="21" x14ac:dyDescent="0.15">
      <c r="A9" s="3" t="s">
        <v>16</v>
      </c>
      <c r="B9" s="47" t="s">
        <v>483</v>
      </c>
      <c r="C9" s="212" t="s">
        <v>499</v>
      </c>
      <c r="D9" s="83"/>
      <c r="E9" s="140"/>
      <c r="F9" s="140"/>
      <c r="G9" s="140"/>
      <c r="H9" s="83">
        <f>-I9:I9</f>
        <v>-9.8000000000000004E-2</v>
      </c>
      <c r="I9" s="213">
        <v>9.8000000000000004E-2</v>
      </c>
      <c r="J9" s="156"/>
      <c r="K9" s="56" t="s">
        <v>102</v>
      </c>
      <c r="L9" s="153">
        <f t="shared" ref="L9:Q11" si="1">ROUNDDOWN(D9*$J9,3)</f>
        <v>0</v>
      </c>
      <c r="M9" s="154">
        <f t="shared" si="1"/>
        <v>0</v>
      </c>
      <c r="N9" s="154">
        <f t="shared" si="1"/>
        <v>0</v>
      </c>
      <c r="O9" s="154">
        <f t="shared" si="1"/>
        <v>0</v>
      </c>
      <c r="P9" s="154">
        <f t="shared" si="1"/>
        <v>0</v>
      </c>
      <c r="Q9" s="155">
        <f t="shared" si="1"/>
        <v>0</v>
      </c>
    </row>
    <row r="10" spans="1:17" ht="21" x14ac:dyDescent="0.15">
      <c r="A10" s="3" t="s">
        <v>16</v>
      </c>
      <c r="B10" s="47" t="s">
        <v>483</v>
      </c>
      <c r="C10" s="56" t="s">
        <v>500</v>
      </c>
      <c r="D10" s="83"/>
      <c r="E10" s="140"/>
      <c r="F10" s="140"/>
      <c r="G10" s="140"/>
      <c r="H10" s="83">
        <f>-I10:I10</f>
        <v>-0.21299999999999999</v>
      </c>
      <c r="I10" s="213">
        <v>0.21299999999999999</v>
      </c>
      <c r="J10" s="156"/>
      <c r="K10" s="56" t="s">
        <v>102</v>
      </c>
      <c r="L10" s="153">
        <f t="shared" si="1"/>
        <v>0</v>
      </c>
      <c r="M10" s="154">
        <f t="shared" si="1"/>
        <v>0</v>
      </c>
      <c r="N10" s="154">
        <f t="shared" si="1"/>
        <v>0</v>
      </c>
      <c r="O10" s="154">
        <f t="shared" si="1"/>
        <v>0</v>
      </c>
      <c r="P10" s="154">
        <f t="shared" si="1"/>
        <v>0</v>
      </c>
      <c r="Q10" s="155">
        <f t="shared" si="1"/>
        <v>0</v>
      </c>
    </row>
    <row r="11" spans="1:17" ht="21" x14ac:dyDescent="0.15">
      <c r="A11" s="3" t="s">
        <v>16</v>
      </c>
      <c r="B11" s="47" t="s">
        <v>483</v>
      </c>
      <c r="C11" s="56" t="s">
        <v>501</v>
      </c>
      <c r="D11" s="140"/>
      <c r="E11" s="140"/>
      <c r="F11" s="140"/>
      <c r="G11" s="140"/>
      <c r="H11" s="83">
        <f>-I11:I11</f>
        <v>-9.8000000000000004E-2</v>
      </c>
      <c r="I11" s="213">
        <v>9.8000000000000004E-2</v>
      </c>
      <c r="J11" s="156"/>
      <c r="K11" s="56" t="s">
        <v>102</v>
      </c>
      <c r="L11" s="153">
        <f t="shared" si="1"/>
        <v>0</v>
      </c>
      <c r="M11" s="154">
        <f t="shared" si="1"/>
        <v>0</v>
      </c>
      <c r="N11" s="154">
        <f t="shared" si="1"/>
        <v>0</v>
      </c>
      <c r="O11" s="154">
        <f t="shared" si="1"/>
        <v>0</v>
      </c>
      <c r="P11" s="154">
        <f t="shared" si="1"/>
        <v>0</v>
      </c>
      <c r="Q11" s="155">
        <f t="shared" si="1"/>
        <v>0</v>
      </c>
    </row>
    <row r="12" spans="1:17" ht="21" customHeight="1" x14ac:dyDescent="0.15">
      <c r="A12" s="3"/>
      <c r="B12" s="364" t="s">
        <v>519</v>
      </c>
      <c r="C12" s="365"/>
      <c r="D12" s="366"/>
      <c r="E12" s="366"/>
      <c r="F12" s="366"/>
      <c r="G12" s="366"/>
      <c r="H12" s="366"/>
      <c r="I12" s="366"/>
      <c r="J12" s="366"/>
      <c r="K12" s="366"/>
      <c r="L12" s="366"/>
      <c r="M12" s="366"/>
      <c r="N12" s="366"/>
      <c r="O12" s="366"/>
      <c r="P12" s="366"/>
      <c r="Q12" s="367"/>
    </row>
    <row r="13" spans="1:17" ht="21" x14ac:dyDescent="0.15">
      <c r="A13" s="3" t="s">
        <v>16</v>
      </c>
      <c r="B13" s="47" t="s">
        <v>483</v>
      </c>
      <c r="C13" s="212" t="s">
        <v>502</v>
      </c>
      <c r="D13" s="83"/>
      <c r="E13" s="83">
        <v>0.26200000000000001</v>
      </c>
      <c r="F13" s="83">
        <v>4.9000000000000002E-2</v>
      </c>
      <c r="G13" s="83"/>
      <c r="H13" s="83"/>
      <c r="I13" s="213">
        <v>0.21299999999999999</v>
      </c>
      <c r="J13" s="156"/>
      <c r="K13" s="56" t="s">
        <v>102</v>
      </c>
      <c r="L13" s="153">
        <f t="shared" ref="L13:Q16" si="2">ROUNDDOWN(D13*$J13,3)</f>
        <v>0</v>
      </c>
      <c r="M13" s="154">
        <f t="shared" si="2"/>
        <v>0</v>
      </c>
      <c r="N13" s="154">
        <f t="shared" si="2"/>
        <v>0</v>
      </c>
      <c r="O13" s="154">
        <f t="shared" si="2"/>
        <v>0</v>
      </c>
      <c r="P13" s="154">
        <f t="shared" si="2"/>
        <v>0</v>
      </c>
      <c r="Q13" s="155">
        <f t="shared" si="2"/>
        <v>0</v>
      </c>
    </row>
    <row r="14" spans="1:17" ht="21" x14ac:dyDescent="0.15">
      <c r="A14" s="3" t="s">
        <v>16</v>
      </c>
      <c r="B14" s="47" t="s">
        <v>483</v>
      </c>
      <c r="C14" s="212" t="s">
        <v>503</v>
      </c>
      <c r="D14" s="83">
        <v>2.3E-2</v>
      </c>
      <c r="E14" s="83">
        <v>0.21099999999999999</v>
      </c>
      <c r="F14" s="83"/>
      <c r="G14" s="83"/>
      <c r="H14" s="83">
        <v>0.13600000000000001</v>
      </c>
      <c r="I14" s="213">
        <v>9.8000000000000004E-2</v>
      </c>
      <c r="J14" s="156"/>
      <c r="K14" s="56" t="s">
        <v>102</v>
      </c>
      <c r="L14" s="153">
        <f t="shared" si="2"/>
        <v>0</v>
      </c>
      <c r="M14" s="154">
        <f t="shared" si="2"/>
        <v>0</v>
      </c>
      <c r="N14" s="154">
        <f t="shared" si="2"/>
        <v>0</v>
      </c>
      <c r="O14" s="154">
        <f t="shared" si="2"/>
        <v>0</v>
      </c>
      <c r="P14" s="154">
        <f t="shared" si="2"/>
        <v>0</v>
      </c>
      <c r="Q14" s="155">
        <f t="shared" si="2"/>
        <v>0</v>
      </c>
    </row>
    <row r="15" spans="1:17" ht="21" x14ac:dyDescent="0.15">
      <c r="A15" s="3" t="s">
        <v>16</v>
      </c>
      <c r="B15" s="47" t="s">
        <v>483</v>
      </c>
      <c r="C15" s="56" t="s">
        <v>500</v>
      </c>
      <c r="D15" s="83"/>
      <c r="E15" s="83">
        <v>0.26200000000000001</v>
      </c>
      <c r="F15" s="83">
        <v>4.9000000000000002E-2</v>
      </c>
      <c r="G15" s="83"/>
      <c r="H15" s="83"/>
      <c r="I15" s="213">
        <v>0.21299999999999999</v>
      </c>
      <c r="J15" s="156"/>
      <c r="K15" s="56" t="s">
        <v>102</v>
      </c>
      <c r="L15" s="153">
        <f t="shared" si="2"/>
        <v>0</v>
      </c>
      <c r="M15" s="154">
        <f t="shared" si="2"/>
        <v>0</v>
      </c>
      <c r="N15" s="154">
        <f t="shared" si="2"/>
        <v>0</v>
      </c>
      <c r="O15" s="154">
        <f t="shared" si="2"/>
        <v>0</v>
      </c>
      <c r="P15" s="154">
        <f t="shared" si="2"/>
        <v>0</v>
      </c>
      <c r="Q15" s="155">
        <f t="shared" si="2"/>
        <v>0</v>
      </c>
    </row>
    <row r="16" spans="1:17" ht="21" x14ac:dyDescent="0.15">
      <c r="A16" s="3" t="s">
        <v>16</v>
      </c>
      <c r="B16" s="47" t="s">
        <v>483</v>
      </c>
      <c r="C16" s="56" t="s">
        <v>501</v>
      </c>
      <c r="D16" s="83">
        <v>2.3E-2</v>
      </c>
      <c r="E16" s="83">
        <v>0.21099999999999999</v>
      </c>
      <c r="F16" s="83"/>
      <c r="G16" s="83"/>
      <c r="H16" s="83">
        <v>0.13600000000000001</v>
      </c>
      <c r="I16" s="213">
        <v>9.8000000000000004E-2</v>
      </c>
      <c r="J16" s="156"/>
      <c r="K16" s="56" t="s">
        <v>102</v>
      </c>
      <c r="L16" s="153">
        <f t="shared" si="2"/>
        <v>0</v>
      </c>
      <c r="M16" s="154">
        <f t="shared" si="2"/>
        <v>0</v>
      </c>
      <c r="N16" s="154">
        <f t="shared" si="2"/>
        <v>0</v>
      </c>
      <c r="O16" s="154">
        <f t="shared" si="2"/>
        <v>0</v>
      </c>
      <c r="P16" s="154">
        <f t="shared" si="2"/>
        <v>0</v>
      </c>
      <c r="Q16" s="155">
        <f t="shared" si="2"/>
        <v>0</v>
      </c>
    </row>
    <row r="17" spans="1:17" ht="21.75" thickBot="1" x14ac:dyDescent="0.2">
      <c r="A17" s="3" t="s">
        <v>16</v>
      </c>
      <c r="B17" s="161"/>
      <c r="C17" s="162"/>
      <c r="D17" s="215"/>
      <c r="E17" s="57"/>
      <c r="F17" s="57"/>
      <c r="G17" s="57"/>
      <c r="H17" s="57"/>
      <c r="I17" s="216"/>
      <c r="J17" s="161"/>
      <c r="K17" s="162"/>
      <c r="L17" s="164"/>
      <c r="M17" s="165"/>
      <c r="N17" s="165"/>
      <c r="O17" s="165"/>
      <c r="P17" s="165"/>
      <c r="Q17" s="166"/>
    </row>
    <row r="18" spans="1:17" ht="21.75" thickTop="1" x14ac:dyDescent="0.15">
      <c r="A18" s="3" t="s">
        <v>16</v>
      </c>
      <c r="B18" s="357" t="s">
        <v>370</v>
      </c>
      <c r="C18" s="358"/>
      <c r="D18" s="358"/>
      <c r="E18" s="358"/>
      <c r="F18" s="358"/>
      <c r="G18" s="358"/>
      <c r="H18" s="358"/>
      <c r="I18" s="348"/>
      <c r="J18" s="348"/>
      <c r="K18" s="349"/>
      <c r="L18" s="104">
        <f t="shared" ref="L18:Q18" si="3">SUM(L7:L17)</f>
        <v>0</v>
      </c>
      <c r="M18" s="60">
        <f t="shared" si="3"/>
        <v>0</v>
      </c>
      <c r="N18" s="60">
        <f t="shared" si="3"/>
        <v>0</v>
      </c>
      <c r="O18" s="60">
        <f t="shared" si="3"/>
        <v>0</v>
      </c>
      <c r="P18" s="60">
        <f t="shared" si="3"/>
        <v>0</v>
      </c>
      <c r="Q18" s="105">
        <f t="shared" si="3"/>
        <v>0</v>
      </c>
    </row>
  </sheetData>
  <sheetProtection insertRows="0" deleteRows="0"/>
  <protectedRanges>
    <protectedRange sqref="B17:J17" name="範囲2_1"/>
    <protectedRange sqref="J7:J11 J12:J16" name="範囲1_2"/>
  </protectedRanges>
  <mergeCells count="9">
    <mergeCell ref="L5:Q5"/>
    <mergeCell ref="B7:Q7"/>
    <mergeCell ref="B12:Q12"/>
    <mergeCell ref="B18:K18"/>
    <mergeCell ref="B5:B6"/>
    <mergeCell ref="C5:C6"/>
    <mergeCell ref="D5:I5"/>
    <mergeCell ref="J5:J6"/>
    <mergeCell ref="K5:K6"/>
  </mergeCells>
  <phoneticPr fontId="14"/>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70C0"/>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2" width="6.26953125" style="2" bestFit="1" customWidth="1"/>
    <col min="13" max="13" width="6.36328125" style="2" bestFit="1" customWidth="1"/>
    <col min="14" max="14" width="6.26953125" style="2" bestFit="1" customWidth="1"/>
    <col min="15"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362</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120</v>
      </c>
      <c r="B5" s="326" t="s">
        <v>1</v>
      </c>
      <c r="C5" s="326" t="s">
        <v>2</v>
      </c>
      <c r="D5" s="344" t="s">
        <v>3</v>
      </c>
      <c r="E5" s="345"/>
      <c r="F5" s="345"/>
      <c r="G5" s="345"/>
      <c r="H5" s="345"/>
      <c r="I5" s="346"/>
      <c r="J5" s="326" t="s">
        <v>4</v>
      </c>
      <c r="K5" s="326" t="s">
        <v>5</v>
      </c>
      <c r="L5" s="344" t="s">
        <v>6</v>
      </c>
      <c r="M5" s="345"/>
      <c r="N5" s="345"/>
      <c r="O5" s="345"/>
      <c r="P5" s="345"/>
      <c r="Q5" s="346"/>
    </row>
    <row r="6" spans="1:17" ht="42.75" thickBot="1" x14ac:dyDescent="0.2">
      <c r="A6" s="3" t="s">
        <v>83</v>
      </c>
      <c r="B6" s="328"/>
      <c r="C6" s="328"/>
      <c r="D6" s="6" t="s">
        <v>84</v>
      </c>
      <c r="E6" s="7" t="s">
        <v>85</v>
      </c>
      <c r="F6" s="7" t="s">
        <v>86</v>
      </c>
      <c r="G6" s="7" t="s">
        <v>87</v>
      </c>
      <c r="H6" s="7" t="s">
        <v>88</v>
      </c>
      <c r="I6" s="8" t="s">
        <v>7</v>
      </c>
      <c r="J6" s="328"/>
      <c r="K6" s="328"/>
      <c r="L6" s="6" t="s">
        <v>84</v>
      </c>
      <c r="M6" s="7" t="s">
        <v>85</v>
      </c>
      <c r="N6" s="7" t="s">
        <v>86</v>
      </c>
      <c r="O6" s="7" t="s">
        <v>87</v>
      </c>
      <c r="P6" s="7" t="s">
        <v>88</v>
      </c>
      <c r="Q6" s="8" t="s">
        <v>7</v>
      </c>
    </row>
    <row r="7" spans="1:17" ht="21.75" thickTop="1" x14ac:dyDescent="0.15">
      <c r="A7" s="3" t="s">
        <v>26</v>
      </c>
      <c r="B7" s="134" t="s">
        <v>148</v>
      </c>
      <c r="C7" s="135" t="s">
        <v>149</v>
      </c>
      <c r="D7" s="139">
        <v>3.1E-2</v>
      </c>
      <c r="E7" s="141">
        <v>0.63800000000000001</v>
      </c>
      <c r="F7" s="141">
        <v>0.43</v>
      </c>
      <c r="G7" s="141"/>
      <c r="H7" s="141"/>
      <c r="I7" s="196">
        <v>0.23799999999999999</v>
      </c>
      <c r="J7" s="197"/>
      <c r="K7" s="135" t="s">
        <v>102</v>
      </c>
      <c r="L7" s="144">
        <f t="shared" ref="L7:L25" si="0">ROUNDDOWN(D7*$J7,3)</f>
        <v>0</v>
      </c>
      <c r="M7" s="145">
        <f t="shared" ref="M7:M25" si="1">ROUNDDOWN(E7*$J7,3)</f>
        <v>0</v>
      </c>
      <c r="N7" s="145">
        <f t="shared" ref="N7:N25" si="2">ROUNDDOWN(F7*$J7,3)</f>
        <v>0</v>
      </c>
      <c r="O7" s="145">
        <f t="shared" ref="O7:O25" si="3">ROUNDDOWN(G7*$J7,3)</f>
        <v>0</v>
      </c>
      <c r="P7" s="145">
        <f t="shared" ref="P7:P25" si="4">ROUNDDOWN(H7*$J7,3)</f>
        <v>0</v>
      </c>
      <c r="Q7" s="146">
        <f t="shared" ref="Q7:Q25" si="5">ROUNDDOWN(I7*$J7,3)</f>
        <v>0</v>
      </c>
    </row>
    <row r="8" spans="1:17" ht="21" x14ac:dyDescent="0.15">
      <c r="A8" s="3" t="s">
        <v>26</v>
      </c>
      <c r="B8" s="47" t="s">
        <v>148</v>
      </c>
      <c r="C8" s="56" t="s">
        <v>150</v>
      </c>
      <c r="D8" s="150">
        <v>3.1E-2</v>
      </c>
      <c r="E8" s="83">
        <v>1.946</v>
      </c>
      <c r="F8" s="83"/>
      <c r="G8" s="83"/>
      <c r="H8" s="83">
        <v>1.7050000000000001</v>
      </c>
      <c r="I8" s="151">
        <v>0.27100000000000002</v>
      </c>
      <c r="J8" s="156"/>
      <c r="K8" s="56" t="s">
        <v>102</v>
      </c>
      <c r="L8" s="153">
        <f t="shared" si="0"/>
        <v>0</v>
      </c>
      <c r="M8" s="154">
        <f t="shared" si="1"/>
        <v>0</v>
      </c>
      <c r="N8" s="154">
        <f t="shared" si="2"/>
        <v>0</v>
      </c>
      <c r="O8" s="154">
        <f t="shared" si="3"/>
        <v>0</v>
      </c>
      <c r="P8" s="154">
        <f t="shared" si="4"/>
        <v>0</v>
      </c>
      <c r="Q8" s="155">
        <f t="shared" si="5"/>
        <v>0</v>
      </c>
    </row>
    <row r="9" spans="1:17" ht="21" x14ac:dyDescent="0.15">
      <c r="A9" s="3" t="s">
        <v>26</v>
      </c>
      <c r="B9" s="47" t="s">
        <v>151</v>
      </c>
      <c r="C9" s="56" t="s">
        <v>152</v>
      </c>
      <c r="D9" s="150">
        <v>4.8000000000000001E-2</v>
      </c>
      <c r="E9" s="83">
        <v>0.92700000000000005</v>
      </c>
      <c r="F9" s="83">
        <v>0.505</v>
      </c>
      <c r="G9" s="83"/>
      <c r="H9" s="83"/>
      <c r="I9" s="151">
        <v>0.47099999999999997</v>
      </c>
      <c r="J9" s="156"/>
      <c r="K9" s="56" t="s">
        <v>102</v>
      </c>
      <c r="L9" s="153">
        <f t="shared" si="0"/>
        <v>0</v>
      </c>
      <c r="M9" s="154">
        <f t="shared" si="1"/>
        <v>0</v>
      </c>
      <c r="N9" s="154">
        <f t="shared" si="2"/>
        <v>0</v>
      </c>
      <c r="O9" s="154">
        <f t="shared" si="3"/>
        <v>0</v>
      </c>
      <c r="P9" s="154">
        <f t="shared" si="4"/>
        <v>0</v>
      </c>
      <c r="Q9" s="155">
        <f t="shared" si="5"/>
        <v>0</v>
      </c>
    </row>
    <row r="10" spans="1:17" ht="21" x14ac:dyDescent="0.15">
      <c r="A10" s="3" t="s">
        <v>26</v>
      </c>
      <c r="B10" s="47" t="s">
        <v>151</v>
      </c>
      <c r="C10" s="56" t="s">
        <v>153</v>
      </c>
      <c r="D10" s="150">
        <v>4.8000000000000001E-2</v>
      </c>
      <c r="E10" s="83">
        <v>2.7810000000000001</v>
      </c>
      <c r="F10" s="83"/>
      <c r="G10" s="83"/>
      <c r="H10" s="83">
        <v>2.2829999999999999</v>
      </c>
      <c r="I10" s="151">
        <v>0.54600000000000004</v>
      </c>
      <c r="J10" s="156"/>
      <c r="K10" s="56" t="s">
        <v>102</v>
      </c>
      <c r="L10" s="153">
        <f t="shared" si="0"/>
        <v>0</v>
      </c>
      <c r="M10" s="154">
        <f t="shared" si="1"/>
        <v>0</v>
      </c>
      <c r="N10" s="154">
        <f t="shared" si="2"/>
        <v>0</v>
      </c>
      <c r="O10" s="154">
        <f t="shared" si="3"/>
        <v>0</v>
      </c>
      <c r="P10" s="154">
        <f t="shared" si="4"/>
        <v>0</v>
      </c>
      <c r="Q10" s="155">
        <f t="shared" si="5"/>
        <v>0</v>
      </c>
    </row>
    <row r="11" spans="1:17" ht="21" x14ac:dyDescent="0.15">
      <c r="A11" s="3" t="s">
        <v>26</v>
      </c>
      <c r="B11" s="47" t="s">
        <v>151</v>
      </c>
      <c r="C11" s="56" t="s">
        <v>154</v>
      </c>
      <c r="D11" s="150">
        <v>4.8000000000000001E-2</v>
      </c>
      <c r="E11" s="83">
        <v>3.6739999999999999</v>
      </c>
      <c r="F11" s="83"/>
      <c r="G11" s="83"/>
      <c r="H11" s="83">
        <v>3.101</v>
      </c>
      <c r="I11" s="151">
        <v>0.621</v>
      </c>
      <c r="J11" s="156"/>
      <c r="K11" s="56" t="s">
        <v>102</v>
      </c>
      <c r="L11" s="153">
        <f t="shared" si="0"/>
        <v>0</v>
      </c>
      <c r="M11" s="154">
        <f t="shared" si="1"/>
        <v>0</v>
      </c>
      <c r="N11" s="154">
        <f t="shared" si="2"/>
        <v>0</v>
      </c>
      <c r="O11" s="154">
        <f t="shared" si="3"/>
        <v>0</v>
      </c>
      <c r="P11" s="154">
        <f t="shared" si="4"/>
        <v>0</v>
      </c>
      <c r="Q11" s="155">
        <f t="shared" si="5"/>
        <v>0</v>
      </c>
    </row>
    <row r="12" spans="1:17" ht="21" x14ac:dyDescent="0.15">
      <c r="A12" s="3" t="s">
        <v>26</v>
      </c>
      <c r="B12" s="47" t="s">
        <v>155</v>
      </c>
      <c r="C12" s="56" t="s">
        <v>156</v>
      </c>
      <c r="D12" s="150">
        <v>6.3E-2</v>
      </c>
      <c r="E12" s="83">
        <v>2.7309999999999999</v>
      </c>
      <c r="F12" s="83"/>
      <c r="G12" s="83"/>
      <c r="H12" s="83">
        <v>2.1669999999999998</v>
      </c>
      <c r="I12" s="151">
        <v>0.627</v>
      </c>
      <c r="J12" s="156"/>
      <c r="K12" s="56" t="s">
        <v>102</v>
      </c>
      <c r="L12" s="153">
        <f t="shared" si="0"/>
        <v>0</v>
      </c>
      <c r="M12" s="154">
        <f t="shared" si="1"/>
        <v>0</v>
      </c>
      <c r="N12" s="154">
        <f t="shared" si="2"/>
        <v>0</v>
      </c>
      <c r="O12" s="154">
        <f t="shared" si="3"/>
        <v>0</v>
      </c>
      <c r="P12" s="154">
        <f t="shared" si="4"/>
        <v>0</v>
      </c>
      <c r="Q12" s="155">
        <f t="shared" si="5"/>
        <v>0</v>
      </c>
    </row>
    <row r="13" spans="1:17" ht="21" x14ac:dyDescent="0.15">
      <c r="A13" s="3" t="s">
        <v>26</v>
      </c>
      <c r="B13" s="47" t="s">
        <v>155</v>
      </c>
      <c r="C13" s="56" t="s">
        <v>157</v>
      </c>
      <c r="D13" s="150">
        <v>6.3E-2</v>
      </c>
      <c r="E13" s="83">
        <v>3.6360000000000001</v>
      </c>
      <c r="F13" s="83"/>
      <c r="G13" s="83"/>
      <c r="H13" s="83">
        <v>2.9710000000000001</v>
      </c>
      <c r="I13" s="151">
        <v>0.72799999999999998</v>
      </c>
      <c r="J13" s="156"/>
      <c r="K13" s="56" t="s">
        <v>102</v>
      </c>
      <c r="L13" s="153">
        <f t="shared" si="0"/>
        <v>0</v>
      </c>
      <c r="M13" s="154">
        <f t="shared" si="1"/>
        <v>0</v>
      </c>
      <c r="N13" s="154">
        <f t="shared" si="2"/>
        <v>0</v>
      </c>
      <c r="O13" s="154">
        <f t="shared" si="3"/>
        <v>0</v>
      </c>
      <c r="P13" s="154">
        <f t="shared" si="4"/>
        <v>0</v>
      </c>
      <c r="Q13" s="155">
        <f t="shared" si="5"/>
        <v>0</v>
      </c>
    </row>
    <row r="14" spans="1:17" ht="21" x14ac:dyDescent="0.15">
      <c r="A14" s="3" t="s">
        <v>26</v>
      </c>
      <c r="B14" s="47" t="s">
        <v>155</v>
      </c>
      <c r="C14" s="56" t="s">
        <v>158</v>
      </c>
      <c r="D14" s="150">
        <v>6.3E-2</v>
      </c>
      <c r="E14" s="83">
        <v>4.6980000000000004</v>
      </c>
      <c r="F14" s="83"/>
      <c r="G14" s="83"/>
      <c r="H14" s="83">
        <v>3.9319999999999999</v>
      </c>
      <c r="I14" s="151">
        <v>0.82799999999999996</v>
      </c>
      <c r="J14" s="156"/>
      <c r="K14" s="56" t="s">
        <v>102</v>
      </c>
      <c r="L14" s="153">
        <f t="shared" si="0"/>
        <v>0</v>
      </c>
      <c r="M14" s="154">
        <f t="shared" si="1"/>
        <v>0</v>
      </c>
      <c r="N14" s="154">
        <f t="shared" si="2"/>
        <v>0</v>
      </c>
      <c r="O14" s="154">
        <f t="shared" si="3"/>
        <v>0</v>
      </c>
      <c r="P14" s="154">
        <f t="shared" si="4"/>
        <v>0</v>
      </c>
      <c r="Q14" s="155">
        <f t="shared" si="5"/>
        <v>0</v>
      </c>
    </row>
    <row r="15" spans="1:17" ht="21" x14ac:dyDescent="0.15">
      <c r="A15" s="3" t="s">
        <v>26</v>
      </c>
      <c r="B15" s="47" t="s">
        <v>155</v>
      </c>
      <c r="C15" s="56" t="s">
        <v>159</v>
      </c>
      <c r="D15" s="150">
        <v>6.3E-2</v>
      </c>
      <c r="E15" s="83">
        <v>5.9290000000000003</v>
      </c>
      <c r="F15" s="83"/>
      <c r="G15" s="83"/>
      <c r="H15" s="83">
        <v>5.0629999999999997</v>
      </c>
      <c r="I15" s="151">
        <v>0.92900000000000005</v>
      </c>
      <c r="J15" s="156"/>
      <c r="K15" s="56" t="s">
        <v>102</v>
      </c>
      <c r="L15" s="153">
        <f t="shared" si="0"/>
        <v>0</v>
      </c>
      <c r="M15" s="154">
        <f t="shared" si="1"/>
        <v>0</v>
      </c>
      <c r="N15" s="154">
        <f t="shared" si="2"/>
        <v>0</v>
      </c>
      <c r="O15" s="154">
        <f t="shared" si="3"/>
        <v>0</v>
      </c>
      <c r="P15" s="154">
        <f t="shared" si="4"/>
        <v>0</v>
      </c>
      <c r="Q15" s="155">
        <f t="shared" si="5"/>
        <v>0</v>
      </c>
    </row>
    <row r="16" spans="1:17" ht="21" x14ac:dyDescent="0.15">
      <c r="A16" s="3" t="s">
        <v>26</v>
      </c>
      <c r="B16" s="47" t="s">
        <v>394</v>
      </c>
      <c r="C16" s="56" t="s">
        <v>395</v>
      </c>
      <c r="D16" s="150"/>
      <c r="E16" s="83">
        <v>2.8359999999999999</v>
      </c>
      <c r="F16" s="83"/>
      <c r="G16" s="83"/>
      <c r="H16" s="83">
        <v>2.2629999999999999</v>
      </c>
      <c r="I16" s="151">
        <v>0.57199999999999995</v>
      </c>
      <c r="J16" s="156"/>
      <c r="K16" s="56" t="s">
        <v>102</v>
      </c>
      <c r="L16" s="153">
        <f t="shared" si="0"/>
        <v>0</v>
      </c>
      <c r="M16" s="154">
        <f t="shared" si="1"/>
        <v>0</v>
      </c>
      <c r="N16" s="154">
        <f t="shared" si="2"/>
        <v>0</v>
      </c>
      <c r="O16" s="154">
        <f t="shared" si="3"/>
        <v>0</v>
      </c>
      <c r="P16" s="154">
        <f t="shared" si="4"/>
        <v>0</v>
      </c>
      <c r="Q16" s="155">
        <f t="shared" si="5"/>
        <v>0</v>
      </c>
    </row>
    <row r="17" spans="1:17" ht="21" x14ac:dyDescent="0.15">
      <c r="A17" s="3" t="s">
        <v>26</v>
      </c>
      <c r="B17" s="47" t="s">
        <v>394</v>
      </c>
      <c r="C17" s="56" t="s">
        <v>396</v>
      </c>
      <c r="D17" s="150"/>
      <c r="E17" s="83">
        <v>3.484</v>
      </c>
      <c r="F17" s="83"/>
      <c r="G17" s="83"/>
      <c r="H17" s="83">
        <v>2.8759999999999999</v>
      </c>
      <c r="I17" s="151">
        <v>0.60799999999999998</v>
      </c>
      <c r="J17" s="156"/>
      <c r="K17" s="56" t="s">
        <v>102</v>
      </c>
      <c r="L17" s="153">
        <f t="shared" si="0"/>
        <v>0</v>
      </c>
      <c r="M17" s="154">
        <f t="shared" si="1"/>
        <v>0</v>
      </c>
      <c r="N17" s="154">
        <f t="shared" si="2"/>
        <v>0</v>
      </c>
      <c r="O17" s="154">
        <f t="shared" si="3"/>
        <v>0</v>
      </c>
      <c r="P17" s="154">
        <f t="shared" si="4"/>
        <v>0</v>
      </c>
      <c r="Q17" s="155">
        <f t="shared" si="5"/>
        <v>0</v>
      </c>
    </row>
    <row r="18" spans="1:17" ht="21" x14ac:dyDescent="0.15">
      <c r="A18" s="3" t="s">
        <v>26</v>
      </c>
      <c r="B18" s="156"/>
      <c r="C18" s="157"/>
      <c r="D18" s="158"/>
      <c r="E18" s="159"/>
      <c r="F18" s="159"/>
      <c r="G18" s="159"/>
      <c r="H18" s="159"/>
      <c r="I18" s="160"/>
      <c r="J18" s="156"/>
      <c r="K18" s="157"/>
      <c r="L18" s="153">
        <f t="shared" si="0"/>
        <v>0</v>
      </c>
      <c r="M18" s="154">
        <f t="shared" si="1"/>
        <v>0</v>
      </c>
      <c r="N18" s="154">
        <f t="shared" si="2"/>
        <v>0</v>
      </c>
      <c r="O18" s="154">
        <f t="shared" si="3"/>
        <v>0</v>
      </c>
      <c r="P18" s="154">
        <f t="shared" si="4"/>
        <v>0</v>
      </c>
      <c r="Q18" s="155">
        <f t="shared" si="5"/>
        <v>0</v>
      </c>
    </row>
    <row r="19" spans="1:17" ht="21" x14ac:dyDescent="0.15">
      <c r="A19" s="3" t="s">
        <v>26</v>
      </c>
      <c r="B19" s="156"/>
      <c r="C19" s="157"/>
      <c r="D19" s="158"/>
      <c r="E19" s="159"/>
      <c r="F19" s="159"/>
      <c r="G19" s="159"/>
      <c r="H19" s="159"/>
      <c r="I19" s="160"/>
      <c r="J19" s="156"/>
      <c r="K19" s="157"/>
      <c r="L19" s="153">
        <f t="shared" si="0"/>
        <v>0</v>
      </c>
      <c r="M19" s="154">
        <f t="shared" si="1"/>
        <v>0</v>
      </c>
      <c r="N19" s="154">
        <f t="shared" si="2"/>
        <v>0</v>
      </c>
      <c r="O19" s="154">
        <f t="shared" si="3"/>
        <v>0</v>
      </c>
      <c r="P19" s="154">
        <f t="shared" si="4"/>
        <v>0</v>
      </c>
      <c r="Q19" s="155">
        <f t="shared" si="5"/>
        <v>0</v>
      </c>
    </row>
    <row r="20" spans="1:17" ht="21" x14ac:dyDescent="0.15">
      <c r="A20" s="3" t="s">
        <v>26</v>
      </c>
      <c r="B20" s="156"/>
      <c r="C20" s="157"/>
      <c r="D20" s="158"/>
      <c r="E20" s="159"/>
      <c r="F20" s="159"/>
      <c r="G20" s="159"/>
      <c r="H20" s="159"/>
      <c r="I20" s="160"/>
      <c r="J20" s="156"/>
      <c r="K20" s="157"/>
      <c r="L20" s="153">
        <f t="shared" si="0"/>
        <v>0</v>
      </c>
      <c r="M20" s="154">
        <f t="shared" si="1"/>
        <v>0</v>
      </c>
      <c r="N20" s="154">
        <f t="shared" si="2"/>
        <v>0</v>
      </c>
      <c r="O20" s="154">
        <f t="shared" si="3"/>
        <v>0</v>
      </c>
      <c r="P20" s="154">
        <f t="shared" si="4"/>
        <v>0</v>
      </c>
      <c r="Q20" s="155">
        <f t="shared" si="5"/>
        <v>0</v>
      </c>
    </row>
    <row r="21" spans="1:17" ht="21" x14ac:dyDescent="0.15">
      <c r="A21" s="3" t="s">
        <v>26</v>
      </c>
      <c r="B21" s="156"/>
      <c r="C21" s="157"/>
      <c r="D21" s="158"/>
      <c r="E21" s="159"/>
      <c r="F21" s="159"/>
      <c r="G21" s="159"/>
      <c r="H21" s="159"/>
      <c r="I21" s="160"/>
      <c r="J21" s="156"/>
      <c r="K21" s="157"/>
      <c r="L21" s="153">
        <f t="shared" si="0"/>
        <v>0</v>
      </c>
      <c r="M21" s="154">
        <f t="shared" si="1"/>
        <v>0</v>
      </c>
      <c r="N21" s="154">
        <f t="shared" si="2"/>
        <v>0</v>
      </c>
      <c r="O21" s="154">
        <f t="shared" si="3"/>
        <v>0</v>
      </c>
      <c r="P21" s="154">
        <f t="shared" si="4"/>
        <v>0</v>
      </c>
      <c r="Q21" s="155">
        <f t="shared" si="5"/>
        <v>0</v>
      </c>
    </row>
    <row r="22" spans="1:17" ht="21" x14ac:dyDescent="0.15">
      <c r="A22" s="3" t="s">
        <v>26</v>
      </c>
      <c r="B22" s="156"/>
      <c r="C22" s="157"/>
      <c r="D22" s="158"/>
      <c r="E22" s="159"/>
      <c r="F22" s="159"/>
      <c r="G22" s="159"/>
      <c r="H22" s="159"/>
      <c r="I22" s="160"/>
      <c r="J22" s="156"/>
      <c r="K22" s="157"/>
      <c r="L22" s="153">
        <f t="shared" si="0"/>
        <v>0</v>
      </c>
      <c r="M22" s="154">
        <f t="shared" si="1"/>
        <v>0</v>
      </c>
      <c r="N22" s="154">
        <f t="shared" si="2"/>
        <v>0</v>
      </c>
      <c r="O22" s="154">
        <f t="shared" si="3"/>
        <v>0</v>
      </c>
      <c r="P22" s="154">
        <f t="shared" si="4"/>
        <v>0</v>
      </c>
      <c r="Q22" s="155">
        <f t="shared" si="5"/>
        <v>0</v>
      </c>
    </row>
    <row r="23" spans="1:17" ht="21" x14ac:dyDescent="0.15">
      <c r="A23" s="3" t="s">
        <v>26</v>
      </c>
      <c r="B23" s="156"/>
      <c r="C23" s="157"/>
      <c r="D23" s="158"/>
      <c r="E23" s="159"/>
      <c r="F23" s="159"/>
      <c r="G23" s="159"/>
      <c r="H23" s="159"/>
      <c r="I23" s="160"/>
      <c r="J23" s="156"/>
      <c r="K23" s="157"/>
      <c r="L23" s="153">
        <f t="shared" si="0"/>
        <v>0</v>
      </c>
      <c r="M23" s="154">
        <f t="shared" si="1"/>
        <v>0</v>
      </c>
      <c r="N23" s="154">
        <f t="shared" si="2"/>
        <v>0</v>
      </c>
      <c r="O23" s="154">
        <f t="shared" si="3"/>
        <v>0</v>
      </c>
      <c r="P23" s="154">
        <f t="shared" si="4"/>
        <v>0</v>
      </c>
      <c r="Q23" s="155">
        <f t="shared" si="5"/>
        <v>0</v>
      </c>
    </row>
    <row r="24" spans="1:17" ht="21" x14ac:dyDescent="0.15">
      <c r="A24" s="3" t="s">
        <v>26</v>
      </c>
      <c r="B24" s="156"/>
      <c r="C24" s="157"/>
      <c r="D24" s="158"/>
      <c r="E24" s="159"/>
      <c r="F24" s="159"/>
      <c r="G24" s="159"/>
      <c r="H24" s="159"/>
      <c r="I24" s="160"/>
      <c r="J24" s="156"/>
      <c r="K24" s="157"/>
      <c r="L24" s="153">
        <f t="shared" si="0"/>
        <v>0</v>
      </c>
      <c r="M24" s="154">
        <f t="shared" si="1"/>
        <v>0</v>
      </c>
      <c r="N24" s="154">
        <f t="shared" si="2"/>
        <v>0</v>
      </c>
      <c r="O24" s="154">
        <f t="shared" si="3"/>
        <v>0</v>
      </c>
      <c r="P24" s="154">
        <f t="shared" si="4"/>
        <v>0</v>
      </c>
      <c r="Q24" s="155">
        <f t="shared" si="5"/>
        <v>0</v>
      </c>
    </row>
    <row r="25" spans="1:17" ht="21.75" thickBot="1" x14ac:dyDescent="0.2">
      <c r="A25" s="3" t="s">
        <v>26</v>
      </c>
      <c r="B25" s="161"/>
      <c r="C25" s="162"/>
      <c r="D25" s="164"/>
      <c r="E25" s="165"/>
      <c r="F25" s="165"/>
      <c r="G25" s="165"/>
      <c r="H25" s="165"/>
      <c r="I25" s="166"/>
      <c r="J25" s="161"/>
      <c r="K25" s="162"/>
      <c r="L25" s="168">
        <f t="shared" si="0"/>
        <v>0</v>
      </c>
      <c r="M25" s="169">
        <f t="shared" si="1"/>
        <v>0</v>
      </c>
      <c r="N25" s="169">
        <f t="shared" si="2"/>
        <v>0</v>
      </c>
      <c r="O25" s="169">
        <f t="shared" si="3"/>
        <v>0</v>
      </c>
      <c r="P25" s="169">
        <f t="shared" si="4"/>
        <v>0</v>
      </c>
      <c r="Q25" s="170">
        <f t="shared" si="5"/>
        <v>0</v>
      </c>
    </row>
    <row r="26" spans="1:17" ht="21.75" thickTop="1" x14ac:dyDescent="0.15">
      <c r="A26" s="3" t="s">
        <v>26</v>
      </c>
      <c r="B26" s="357" t="s">
        <v>18</v>
      </c>
      <c r="C26" s="358"/>
      <c r="D26" s="358"/>
      <c r="E26" s="358"/>
      <c r="F26" s="358"/>
      <c r="G26" s="358"/>
      <c r="H26" s="358"/>
      <c r="I26" s="358"/>
      <c r="J26" s="358"/>
      <c r="K26" s="359"/>
      <c r="L26" s="104">
        <f t="shared" ref="L26:Q26" si="6">SUM(L7:L25)</f>
        <v>0</v>
      </c>
      <c r="M26" s="60">
        <f t="shared" si="6"/>
        <v>0</v>
      </c>
      <c r="N26" s="60">
        <f t="shared" si="6"/>
        <v>0</v>
      </c>
      <c r="O26" s="60">
        <f t="shared" si="6"/>
        <v>0</v>
      </c>
      <c r="P26" s="60">
        <f t="shared" si="6"/>
        <v>0</v>
      </c>
      <c r="Q26" s="105">
        <f t="shared" si="6"/>
        <v>0</v>
      </c>
    </row>
  </sheetData>
  <protectedRanges>
    <protectedRange sqref="B18:K25" name="範囲2"/>
    <protectedRange sqref="J7:J17"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0070C0"/>
    <pageSetUpPr fitToPage="1"/>
  </sheetPr>
  <dimension ref="A1:Q23"/>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B11" sqref="A11:IV12"/>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2" width="6.26953125" style="2" bestFit="1" customWidth="1"/>
    <col min="13" max="13" width="6.36328125" style="2" bestFit="1" customWidth="1"/>
    <col min="14" max="14" width="6.26953125" style="2" bestFit="1" customWidth="1"/>
    <col min="15"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367</v>
      </c>
      <c r="C1" s="73"/>
      <c r="D1" s="74"/>
      <c r="E1" s="74"/>
      <c r="F1" s="74"/>
      <c r="G1" s="74"/>
      <c r="H1" s="74"/>
      <c r="I1" s="74"/>
      <c r="J1" s="74"/>
      <c r="K1" s="75"/>
      <c r="L1" s="74"/>
      <c r="M1" s="74"/>
      <c r="N1" s="74"/>
      <c r="O1" s="74"/>
      <c r="P1" s="74"/>
      <c r="Q1" s="74"/>
    </row>
    <row r="2" spans="1:17" s="76" customFormat="1" ht="12" customHeight="1" x14ac:dyDescent="0.15">
      <c r="B2" s="77" t="s">
        <v>368</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369</v>
      </c>
      <c r="B5" s="326" t="s">
        <v>1</v>
      </c>
      <c r="C5" s="326" t="s">
        <v>2</v>
      </c>
      <c r="D5" s="344" t="s">
        <v>3</v>
      </c>
      <c r="E5" s="345"/>
      <c r="F5" s="345"/>
      <c r="G5" s="345"/>
      <c r="H5" s="345"/>
      <c r="I5" s="346"/>
      <c r="J5" s="326" t="s">
        <v>4</v>
      </c>
      <c r="K5" s="326" t="s">
        <v>5</v>
      </c>
      <c r="L5" s="344" t="s">
        <v>6</v>
      </c>
      <c r="M5" s="345"/>
      <c r="N5" s="345"/>
      <c r="O5" s="345"/>
      <c r="P5" s="345"/>
      <c r="Q5" s="346"/>
    </row>
    <row r="6" spans="1:17" ht="42.75" thickBot="1" x14ac:dyDescent="0.2">
      <c r="A6" s="3" t="s">
        <v>83</v>
      </c>
      <c r="B6" s="328"/>
      <c r="C6" s="328"/>
      <c r="D6" s="6" t="s">
        <v>84</v>
      </c>
      <c r="E6" s="7" t="s">
        <v>85</v>
      </c>
      <c r="F6" s="7" t="s">
        <v>86</v>
      </c>
      <c r="G6" s="7" t="s">
        <v>87</v>
      </c>
      <c r="H6" s="7" t="s">
        <v>88</v>
      </c>
      <c r="I6" s="8" t="s">
        <v>7</v>
      </c>
      <c r="J6" s="328"/>
      <c r="K6" s="328"/>
      <c r="L6" s="6" t="s">
        <v>84</v>
      </c>
      <c r="M6" s="7" t="s">
        <v>85</v>
      </c>
      <c r="N6" s="7" t="s">
        <v>86</v>
      </c>
      <c r="O6" s="7" t="s">
        <v>87</v>
      </c>
      <c r="P6" s="7" t="s">
        <v>88</v>
      </c>
      <c r="Q6" s="8" t="s">
        <v>7</v>
      </c>
    </row>
    <row r="7" spans="1:17" ht="21.75" thickTop="1" x14ac:dyDescent="0.15">
      <c r="A7" s="3" t="s">
        <v>26</v>
      </c>
      <c r="B7" s="134" t="s">
        <v>160</v>
      </c>
      <c r="C7" s="135" t="s">
        <v>161</v>
      </c>
      <c r="D7" s="139">
        <v>3.1E-2</v>
      </c>
      <c r="E7" s="141">
        <v>0.54900000000000004</v>
      </c>
      <c r="F7" s="141">
        <v>0.371</v>
      </c>
      <c r="G7" s="141"/>
      <c r="H7" s="141"/>
      <c r="I7" s="196">
        <v>0.20899999999999999</v>
      </c>
      <c r="J7" s="197"/>
      <c r="K7" s="135" t="s">
        <v>102</v>
      </c>
      <c r="L7" s="144">
        <f t="shared" ref="L7:L22" si="0">ROUNDDOWN(D7*$J7,3)</f>
        <v>0</v>
      </c>
      <c r="M7" s="145">
        <f t="shared" ref="M7:M22" si="1">ROUNDDOWN(E7*$J7,3)</f>
        <v>0</v>
      </c>
      <c r="N7" s="145">
        <f t="shared" ref="N7:N22" si="2">ROUNDDOWN(F7*$J7,3)</f>
        <v>0</v>
      </c>
      <c r="O7" s="145">
        <f t="shared" ref="O7:O22" si="3">ROUNDDOWN(G7*$J7,3)</f>
        <v>0</v>
      </c>
      <c r="P7" s="145">
        <f t="shared" ref="P7:P22" si="4">ROUNDDOWN(H7*$J7,3)</f>
        <v>0</v>
      </c>
      <c r="Q7" s="146">
        <f t="shared" ref="Q7:Q22" si="5">ROUNDDOWN(I7*$J7,3)</f>
        <v>0</v>
      </c>
    </row>
    <row r="8" spans="1:17" ht="21" x14ac:dyDescent="0.15">
      <c r="A8" s="3" t="s">
        <v>26</v>
      </c>
      <c r="B8" s="47" t="s">
        <v>160</v>
      </c>
      <c r="C8" s="56" t="s">
        <v>162</v>
      </c>
      <c r="D8" s="150">
        <v>3.1E-2</v>
      </c>
      <c r="E8" s="83">
        <v>0.65100000000000002</v>
      </c>
      <c r="F8" s="83">
        <v>0.44</v>
      </c>
      <c r="G8" s="83"/>
      <c r="H8" s="83"/>
      <c r="I8" s="151">
        <v>0.24199999999999999</v>
      </c>
      <c r="J8" s="156"/>
      <c r="K8" s="56" t="s">
        <v>102</v>
      </c>
      <c r="L8" s="153">
        <f t="shared" si="0"/>
        <v>0</v>
      </c>
      <c r="M8" s="154">
        <f t="shared" si="1"/>
        <v>0</v>
      </c>
      <c r="N8" s="154">
        <f t="shared" si="2"/>
        <v>0</v>
      </c>
      <c r="O8" s="154">
        <f t="shared" si="3"/>
        <v>0</v>
      </c>
      <c r="P8" s="154">
        <f t="shared" si="4"/>
        <v>0</v>
      </c>
      <c r="Q8" s="155">
        <f t="shared" si="5"/>
        <v>0</v>
      </c>
    </row>
    <row r="9" spans="1:17" ht="21" x14ac:dyDescent="0.15">
      <c r="A9" s="3" t="s">
        <v>26</v>
      </c>
      <c r="B9" s="47" t="s">
        <v>163</v>
      </c>
      <c r="C9" s="56" t="s">
        <v>164</v>
      </c>
      <c r="D9" s="150">
        <v>4.8000000000000001E-2</v>
      </c>
      <c r="E9" s="83">
        <v>2.278</v>
      </c>
      <c r="F9" s="83"/>
      <c r="G9" s="83"/>
      <c r="H9" s="83">
        <v>1.825</v>
      </c>
      <c r="I9" s="151">
        <v>0.502</v>
      </c>
      <c r="J9" s="156"/>
      <c r="K9" s="56" t="s">
        <v>102</v>
      </c>
      <c r="L9" s="153">
        <f t="shared" si="0"/>
        <v>0</v>
      </c>
      <c r="M9" s="154">
        <f t="shared" si="1"/>
        <v>0</v>
      </c>
      <c r="N9" s="154">
        <f t="shared" si="2"/>
        <v>0</v>
      </c>
      <c r="O9" s="154">
        <f t="shared" si="3"/>
        <v>0</v>
      </c>
      <c r="P9" s="154">
        <f t="shared" si="4"/>
        <v>0</v>
      </c>
      <c r="Q9" s="155">
        <f t="shared" si="5"/>
        <v>0</v>
      </c>
    </row>
    <row r="10" spans="1:17" ht="21" x14ac:dyDescent="0.15">
      <c r="A10" s="3" t="s">
        <v>26</v>
      </c>
      <c r="B10" s="47" t="s">
        <v>163</v>
      </c>
      <c r="C10" s="56" t="s">
        <v>165</v>
      </c>
      <c r="D10" s="150">
        <v>4.8000000000000001E-2</v>
      </c>
      <c r="E10" s="83">
        <v>3.0760000000000001</v>
      </c>
      <c r="F10" s="83"/>
      <c r="G10" s="83"/>
      <c r="H10" s="83">
        <v>2.548</v>
      </c>
      <c r="I10" s="151">
        <v>0.57599999999999996</v>
      </c>
      <c r="J10" s="156"/>
      <c r="K10" s="56" t="s">
        <v>102</v>
      </c>
      <c r="L10" s="153">
        <f t="shared" si="0"/>
        <v>0</v>
      </c>
      <c r="M10" s="154">
        <f t="shared" si="1"/>
        <v>0</v>
      </c>
      <c r="N10" s="154">
        <f t="shared" si="2"/>
        <v>0</v>
      </c>
      <c r="O10" s="154">
        <f t="shared" si="3"/>
        <v>0</v>
      </c>
      <c r="P10" s="154">
        <f t="shared" si="4"/>
        <v>0</v>
      </c>
      <c r="Q10" s="155">
        <f t="shared" si="5"/>
        <v>0</v>
      </c>
    </row>
    <row r="11" spans="1:17" ht="21" x14ac:dyDescent="0.15">
      <c r="A11" s="3" t="s">
        <v>26</v>
      </c>
      <c r="B11" s="47" t="s">
        <v>166</v>
      </c>
      <c r="C11" s="56" t="s">
        <v>167</v>
      </c>
      <c r="D11" s="150">
        <v>6.3E-2</v>
      </c>
      <c r="E11" s="83">
        <v>3.9889999999999999</v>
      </c>
      <c r="F11" s="83"/>
      <c r="G11" s="83"/>
      <c r="H11" s="83">
        <v>3.2890000000000001</v>
      </c>
      <c r="I11" s="151">
        <v>0.76300000000000001</v>
      </c>
      <c r="J11" s="156"/>
      <c r="K11" s="56" t="s">
        <v>102</v>
      </c>
      <c r="L11" s="153">
        <f t="shared" si="0"/>
        <v>0</v>
      </c>
      <c r="M11" s="154">
        <f t="shared" si="1"/>
        <v>0</v>
      </c>
      <c r="N11" s="154">
        <f t="shared" si="2"/>
        <v>0</v>
      </c>
      <c r="O11" s="154">
        <f t="shared" si="3"/>
        <v>0</v>
      </c>
      <c r="P11" s="154">
        <f t="shared" si="4"/>
        <v>0</v>
      </c>
      <c r="Q11" s="155">
        <f t="shared" si="5"/>
        <v>0</v>
      </c>
    </row>
    <row r="12" spans="1:17" ht="21" x14ac:dyDescent="0.15">
      <c r="A12" s="3" t="s">
        <v>26</v>
      </c>
      <c r="B12" s="47" t="s">
        <v>166</v>
      </c>
      <c r="C12" s="56" t="s">
        <v>168</v>
      </c>
      <c r="D12" s="150">
        <v>6.3E-2</v>
      </c>
      <c r="E12" s="83">
        <v>5.109</v>
      </c>
      <c r="F12" s="83"/>
      <c r="G12" s="83"/>
      <c r="H12" s="83">
        <v>4.3079999999999998</v>
      </c>
      <c r="I12" s="151">
        <v>0.86399999999999999</v>
      </c>
      <c r="J12" s="156"/>
      <c r="K12" s="56" t="s">
        <v>102</v>
      </c>
      <c r="L12" s="153">
        <f t="shared" si="0"/>
        <v>0</v>
      </c>
      <c r="M12" s="154">
        <f t="shared" si="1"/>
        <v>0</v>
      </c>
      <c r="N12" s="154">
        <f t="shared" si="2"/>
        <v>0</v>
      </c>
      <c r="O12" s="154">
        <f t="shared" si="3"/>
        <v>0</v>
      </c>
      <c r="P12" s="154">
        <f t="shared" si="4"/>
        <v>0</v>
      </c>
      <c r="Q12" s="155">
        <f t="shared" si="5"/>
        <v>0</v>
      </c>
    </row>
    <row r="13" spans="1:17" ht="21" x14ac:dyDescent="0.15">
      <c r="A13" s="3" t="s">
        <v>26</v>
      </c>
      <c r="B13" s="156"/>
      <c r="C13" s="157"/>
      <c r="D13" s="158"/>
      <c r="E13" s="159"/>
      <c r="F13" s="159"/>
      <c r="G13" s="159"/>
      <c r="H13" s="159"/>
      <c r="I13" s="160"/>
      <c r="J13" s="156"/>
      <c r="K13" s="157"/>
      <c r="L13" s="153">
        <f t="shared" si="0"/>
        <v>0</v>
      </c>
      <c r="M13" s="154">
        <f t="shared" si="1"/>
        <v>0</v>
      </c>
      <c r="N13" s="154">
        <f t="shared" si="2"/>
        <v>0</v>
      </c>
      <c r="O13" s="154">
        <f t="shared" si="3"/>
        <v>0</v>
      </c>
      <c r="P13" s="154">
        <f t="shared" si="4"/>
        <v>0</v>
      </c>
      <c r="Q13" s="155">
        <f t="shared" si="5"/>
        <v>0</v>
      </c>
    </row>
    <row r="14" spans="1:17" ht="21" x14ac:dyDescent="0.15">
      <c r="A14" s="3" t="s">
        <v>26</v>
      </c>
      <c r="B14" s="156"/>
      <c r="C14" s="157"/>
      <c r="D14" s="158"/>
      <c r="E14" s="159"/>
      <c r="F14" s="159"/>
      <c r="G14" s="159"/>
      <c r="H14" s="159"/>
      <c r="I14" s="160"/>
      <c r="J14" s="156"/>
      <c r="K14" s="157"/>
      <c r="L14" s="153">
        <f t="shared" si="0"/>
        <v>0</v>
      </c>
      <c r="M14" s="154">
        <f t="shared" si="1"/>
        <v>0</v>
      </c>
      <c r="N14" s="154">
        <f t="shared" si="2"/>
        <v>0</v>
      </c>
      <c r="O14" s="154">
        <f t="shared" si="3"/>
        <v>0</v>
      </c>
      <c r="P14" s="154">
        <f t="shared" si="4"/>
        <v>0</v>
      </c>
      <c r="Q14" s="155">
        <f t="shared" si="5"/>
        <v>0</v>
      </c>
    </row>
    <row r="15" spans="1:17" ht="21" x14ac:dyDescent="0.15">
      <c r="A15" s="3" t="s">
        <v>26</v>
      </c>
      <c r="B15" s="156"/>
      <c r="C15" s="157"/>
      <c r="D15" s="158"/>
      <c r="E15" s="159"/>
      <c r="F15" s="159"/>
      <c r="G15" s="159"/>
      <c r="H15" s="159"/>
      <c r="I15" s="160"/>
      <c r="J15" s="156"/>
      <c r="K15" s="157"/>
      <c r="L15" s="153">
        <f t="shared" si="0"/>
        <v>0</v>
      </c>
      <c r="M15" s="154">
        <f t="shared" si="1"/>
        <v>0</v>
      </c>
      <c r="N15" s="154">
        <f t="shared" si="2"/>
        <v>0</v>
      </c>
      <c r="O15" s="154">
        <f t="shared" si="3"/>
        <v>0</v>
      </c>
      <c r="P15" s="154">
        <f t="shared" si="4"/>
        <v>0</v>
      </c>
      <c r="Q15" s="155">
        <f t="shared" si="5"/>
        <v>0</v>
      </c>
    </row>
    <row r="16" spans="1:17" ht="21" x14ac:dyDescent="0.15">
      <c r="A16" s="3" t="s">
        <v>26</v>
      </c>
      <c r="B16" s="156"/>
      <c r="C16" s="157"/>
      <c r="D16" s="158"/>
      <c r="E16" s="159"/>
      <c r="F16" s="159"/>
      <c r="G16" s="159"/>
      <c r="H16" s="159"/>
      <c r="I16" s="160"/>
      <c r="J16" s="156"/>
      <c r="K16" s="157"/>
      <c r="L16" s="153">
        <f t="shared" si="0"/>
        <v>0</v>
      </c>
      <c r="M16" s="154">
        <f t="shared" si="1"/>
        <v>0</v>
      </c>
      <c r="N16" s="154">
        <f t="shared" si="2"/>
        <v>0</v>
      </c>
      <c r="O16" s="154">
        <f t="shared" si="3"/>
        <v>0</v>
      </c>
      <c r="P16" s="154">
        <f t="shared" si="4"/>
        <v>0</v>
      </c>
      <c r="Q16" s="155">
        <f t="shared" si="5"/>
        <v>0</v>
      </c>
    </row>
    <row r="17" spans="1:17" ht="21" x14ac:dyDescent="0.15">
      <c r="A17" s="3" t="s">
        <v>26</v>
      </c>
      <c r="B17" s="156"/>
      <c r="C17" s="157"/>
      <c r="D17" s="158"/>
      <c r="E17" s="159"/>
      <c r="F17" s="159"/>
      <c r="G17" s="159"/>
      <c r="H17" s="159"/>
      <c r="I17" s="160"/>
      <c r="J17" s="156"/>
      <c r="K17" s="157"/>
      <c r="L17" s="153">
        <f t="shared" si="0"/>
        <v>0</v>
      </c>
      <c r="M17" s="154">
        <f t="shared" si="1"/>
        <v>0</v>
      </c>
      <c r="N17" s="154">
        <f t="shared" si="2"/>
        <v>0</v>
      </c>
      <c r="O17" s="154">
        <f t="shared" si="3"/>
        <v>0</v>
      </c>
      <c r="P17" s="154">
        <f t="shared" si="4"/>
        <v>0</v>
      </c>
      <c r="Q17" s="155">
        <f t="shared" si="5"/>
        <v>0</v>
      </c>
    </row>
    <row r="18" spans="1:17" ht="21" x14ac:dyDescent="0.15">
      <c r="A18" s="3" t="s">
        <v>26</v>
      </c>
      <c r="B18" s="156"/>
      <c r="C18" s="157"/>
      <c r="D18" s="158"/>
      <c r="E18" s="159"/>
      <c r="F18" s="159"/>
      <c r="G18" s="159"/>
      <c r="H18" s="159"/>
      <c r="I18" s="160"/>
      <c r="J18" s="156"/>
      <c r="K18" s="157"/>
      <c r="L18" s="153">
        <f t="shared" si="0"/>
        <v>0</v>
      </c>
      <c r="M18" s="154">
        <f t="shared" si="1"/>
        <v>0</v>
      </c>
      <c r="N18" s="154">
        <f t="shared" si="2"/>
        <v>0</v>
      </c>
      <c r="O18" s="154">
        <f t="shared" si="3"/>
        <v>0</v>
      </c>
      <c r="P18" s="154">
        <f t="shared" si="4"/>
        <v>0</v>
      </c>
      <c r="Q18" s="155">
        <f t="shared" si="5"/>
        <v>0</v>
      </c>
    </row>
    <row r="19" spans="1:17" ht="21" x14ac:dyDescent="0.15">
      <c r="A19" s="3" t="s">
        <v>26</v>
      </c>
      <c r="B19" s="156"/>
      <c r="C19" s="157"/>
      <c r="D19" s="158"/>
      <c r="E19" s="159"/>
      <c r="F19" s="159"/>
      <c r="G19" s="159"/>
      <c r="H19" s="159"/>
      <c r="I19" s="160"/>
      <c r="J19" s="156"/>
      <c r="K19" s="157"/>
      <c r="L19" s="153">
        <f t="shared" si="0"/>
        <v>0</v>
      </c>
      <c r="M19" s="154">
        <f t="shared" si="1"/>
        <v>0</v>
      </c>
      <c r="N19" s="154">
        <f t="shared" si="2"/>
        <v>0</v>
      </c>
      <c r="O19" s="154">
        <f t="shared" si="3"/>
        <v>0</v>
      </c>
      <c r="P19" s="154">
        <f t="shared" si="4"/>
        <v>0</v>
      </c>
      <c r="Q19" s="155">
        <f t="shared" si="5"/>
        <v>0</v>
      </c>
    </row>
    <row r="20" spans="1:17" ht="21" x14ac:dyDescent="0.15">
      <c r="A20" s="3" t="s">
        <v>26</v>
      </c>
      <c r="B20" s="156"/>
      <c r="C20" s="157"/>
      <c r="D20" s="158"/>
      <c r="E20" s="159"/>
      <c r="F20" s="159"/>
      <c r="G20" s="159"/>
      <c r="H20" s="159"/>
      <c r="I20" s="160"/>
      <c r="J20" s="156"/>
      <c r="K20" s="157"/>
      <c r="L20" s="153">
        <f t="shared" si="0"/>
        <v>0</v>
      </c>
      <c r="M20" s="154">
        <f t="shared" si="1"/>
        <v>0</v>
      </c>
      <c r="N20" s="154">
        <f t="shared" si="2"/>
        <v>0</v>
      </c>
      <c r="O20" s="154">
        <f t="shared" si="3"/>
        <v>0</v>
      </c>
      <c r="P20" s="154">
        <f t="shared" si="4"/>
        <v>0</v>
      </c>
      <c r="Q20" s="155">
        <f t="shared" si="5"/>
        <v>0</v>
      </c>
    </row>
    <row r="21" spans="1:17" ht="21" x14ac:dyDescent="0.15">
      <c r="A21" s="3" t="s">
        <v>26</v>
      </c>
      <c r="B21" s="156"/>
      <c r="C21" s="157"/>
      <c r="D21" s="158"/>
      <c r="E21" s="159"/>
      <c r="F21" s="159"/>
      <c r="G21" s="159"/>
      <c r="H21" s="159"/>
      <c r="I21" s="160"/>
      <c r="J21" s="156"/>
      <c r="K21" s="157"/>
      <c r="L21" s="153">
        <f t="shared" si="0"/>
        <v>0</v>
      </c>
      <c r="M21" s="154">
        <f t="shared" si="1"/>
        <v>0</v>
      </c>
      <c r="N21" s="154">
        <f t="shared" si="2"/>
        <v>0</v>
      </c>
      <c r="O21" s="154">
        <f t="shared" si="3"/>
        <v>0</v>
      </c>
      <c r="P21" s="154">
        <f t="shared" si="4"/>
        <v>0</v>
      </c>
      <c r="Q21" s="155">
        <f t="shared" si="5"/>
        <v>0</v>
      </c>
    </row>
    <row r="22" spans="1:17" ht="21.75" thickBot="1" x14ac:dyDescent="0.2">
      <c r="A22" s="3" t="s">
        <v>26</v>
      </c>
      <c r="B22" s="161"/>
      <c r="C22" s="162"/>
      <c r="D22" s="164"/>
      <c r="E22" s="165"/>
      <c r="F22" s="165"/>
      <c r="G22" s="165"/>
      <c r="H22" s="165"/>
      <c r="I22" s="166"/>
      <c r="J22" s="161"/>
      <c r="K22" s="162"/>
      <c r="L22" s="168">
        <f t="shared" si="0"/>
        <v>0</v>
      </c>
      <c r="M22" s="169">
        <f t="shared" si="1"/>
        <v>0</v>
      </c>
      <c r="N22" s="169">
        <f t="shared" si="2"/>
        <v>0</v>
      </c>
      <c r="O22" s="169">
        <f t="shared" si="3"/>
        <v>0</v>
      </c>
      <c r="P22" s="169">
        <f t="shared" si="4"/>
        <v>0</v>
      </c>
      <c r="Q22" s="170">
        <f t="shared" si="5"/>
        <v>0</v>
      </c>
    </row>
    <row r="23" spans="1:17" ht="21.75" thickTop="1" x14ac:dyDescent="0.15">
      <c r="A23" s="3" t="s">
        <v>26</v>
      </c>
      <c r="B23" s="357" t="s">
        <v>370</v>
      </c>
      <c r="C23" s="358"/>
      <c r="D23" s="358"/>
      <c r="E23" s="358"/>
      <c r="F23" s="358"/>
      <c r="G23" s="358"/>
      <c r="H23" s="358"/>
      <c r="I23" s="358"/>
      <c r="J23" s="358"/>
      <c r="K23" s="359"/>
      <c r="L23" s="104">
        <f t="shared" ref="L23:Q23" si="6">SUM(L7:L22)</f>
        <v>0</v>
      </c>
      <c r="M23" s="60">
        <f t="shared" si="6"/>
        <v>0</v>
      </c>
      <c r="N23" s="60">
        <f t="shared" si="6"/>
        <v>0</v>
      </c>
      <c r="O23" s="60">
        <f t="shared" si="6"/>
        <v>0</v>
      </c>
      <c r="P23" s="60">
        <f t="shared" si="6"/>
        <v>0</v>
      </c>
      <c r="Q23" s="105">
        <f t="shared" si="6"/>
        <v>0</v>
      </c>
    </row>
  </sheetData>
  <protectedRanges>
    <protectedRange sqref="B13:K22" name="範囲2"/>
    <protectedRange sqref="J7:J12" name="範囲1"/>
  </protectedRanges>
  <mergeCells count="7">
    <mergeCell ref="L5:Q5"/>
    <mergeCell ref="B23:K23"/>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R47"/>
  <sheetViews>
    <sheetView showGridLines="0" showZeros="0" view="pageBreakPreview" topLeftCell="B1" zoomScaleNormal="100" zoomScaleSheetLayoutView="100" workbookViewId="0">
      <pane xSplit="2" ySplit="7" topLeftCell="D8" activePane="bottomRight" state="frozen"/>
      <selection activeCell="K5" sqref="K5"/>
      <selection pane="topRight" activeCell="K5" sqref="K5"/>
      <selection pane="bottomLeft" activeCell="K5" sqref="K5"/>
      <selection pane="bottomRight" activeCell="H22" sqref="H22"/>
    </sheetView>
  </sheetViews>
  <sheetFormatPr defaultRowHeight="10.5" x14ac:dyDescent="0.15"/>
  <cols>
    <col min="1" max="1" width="10.81640625" style="2" hidden="1" customWidth="1"/>
    <col min="2" max="2" width="12.6328125" style="2" customWidth="1"/>
    <col min="3" max="3" width="6.6328125" style="4" customWidth="1"/>
    <col min="4" max="8" width="5.1796875" style="4" customWidth="1"/>
    <col min="9" max="12" width="5.1796875" style="2" customWidth="1"/>
    <col min="13" max="13" width="4.6328125" style="2" customWidth="1"/>
    <col min="14" max="14" width="2.6328125" style="4" customWidth="1"/>
    <col min="15" max="18" width="6.6328125" style="2" customWidth="1"/>
    <col min="19" max="16384" width="8.7265625" style="2"/>
  </cols>
  <sheetData>
    <row r="1" spans="1:18" s="71" customFormat="1" ht="12" customHeight="1" x14ac:dyDescent="0.15">
      <c r="B1" s="72" t="s">
        <v>58</v>
      </c>
      <c r="C1" s="73"/>
      <c r="D1" s="73"/>
      <c r="E1" s="73"/>
      <c r="F1" s="73"/>
      <c r="G1" s="73"/>
      <c r="H1" s="73"/>
      <c r="I1" s="74"/>
      <c r="J1" s="74"/>
      <c r="K1" s="74"/>
      <c r="L1" s="74"/>
      <c r="M1" s="74"/>
      <c r="N1" s="75"/>
      <c r="O1" s="74"/>
      <c r="P1" s="74"/>
      <c r="Q1" s="74"/>
      <c r="R1" s="74"/>
    </row>
    <row r="2" spans="1:18" s="76" customFormat="1" ht="12" customHeight="1" x14ac:dyDescent="0.15">
      <c r="B2" s="77" t="s">
        <v>362</v>
      </c>
      <c r="C2" s="77"/>
      <c r="D2" s="77"/>
      <c r="E2" s="77"/>
      <c r="F2" s="77"/>
      <c r="G2" s="77"/>
      <c r="H2" s="77"/>
      <c r="I2" s="77"/>
      <c r="J2" s="77"/>
      <c r="K2" s="77"/>
      <c r="L2" s="77"/>
      <c r="M2" s="77"/>
      <c r="N2" s="77"/>
      <c r="O2" s="77"/>
      <c r="P2" s="77"/>
      <c r="Q2" s="77"/>
      <c r="R2" s="77"/>
    </row>
    <row r="3" spans="1:18" s="71" customFormat="1" ht="12" customHeight="1" x14ac:dyDescent="0.15">
      <c r="B3" s="77" t="s">
        <v>365</v>
      </c>
      <c r="C3" s="77"/>
      <c r="D3" s="77"/>
      <c r="E3" s="77"/>
      <c r="F3" s="77"/>
      <c r="G3" s="77"/>
      <c r="H3" s="77"/>
      <c r="I3" s="77"/>
      <c r="J3" s="77"/>
      <c r="K3" s="77"/>
      <c r="L3" s="77"/>
      <c r="M3" s="77"/>
      <c r="N3" s="77"/>
      <c r="O3" s="77"/>
      <c r="P3" s="77"/>
      <c r="Q3" s="77"/>
      <c r="R3" s="77"/>
    </row>
    <row r="4" spans="1:18" s="76" customFormat="1" ht="11.25" x14ac:dyDescent="0.15">
      <c r="B4" s="79" t="s">
        <v>415</v>
      </c>
      <c r="C4" s="80"/>
      <c r="D4" s="80"/>
      <c r="E4" s="80"/>
      <c r="F4" s="80"/>
      <c r="G4" s="80"/>
      <c r="H4" s="80"/>
      <c r="N4" s="80"/>
    </row>
    <row r="5" spans="1:18" s="81" customFormat="1" ht="12" customHeight="1" x14ac:dyDescent="0.15">
      <c r="B5" s="79" t="s">
        <v>510</v>
      </c>
      <c r="C5" s="82"/>
      <c r="D5" s="82"/>
      <c r="E5" s="82"/>
      <c r="F5" s="82"/>
      <c r="G5" s="82"/>
      <c r="H5" s="82"/>
      <c r="I5" s="82"/>
      <c r="J5" s="82"/>
      <c r="K5" s="82"/>
      <c r="L5" s="82"/>
      <c r="M5" s="82"/>
      <c r="N5" s="82"/>
      <c r="O5" s="82"/>
      <c r="P5" s="82"/>
      <c r="Q5" s="82"/>
      <c r="R5" s="82"/>
    </row>
    <row r="6" spans="1:18" ht="12" customHeight="1" x14ac:dyDescent="0.15">
      <c r="A6" s="2" t="s">
        <v>120</v>
      </c>
      <c r="B6" s="326" t="s">
        <v>1</v>
      </c>
      <c r="C6" s="326" t="s">
        <v>170</v>
      </c>
      <c r="D6" s="370" t="s">
        <v>421</v>
      </c>
      <c r="E6" s="371" t="s">
        <v>171</v>
      </c>
      <c r="F6" s="371" t="s">
        <v>409</v>
      </c>
      <c r="G6" s="371" t="s">
        <v>172</v>
      </c>
      <c r="H6" s="371" t="s">
        <v>402</v>
      </c>
      <c r="I6" s="344" t="s">
        <v>3</v>
      </c>
      <c r="J6" s="345"/>
      <c r="K6" s="345"/>
      <c r="L6" s="346"/>
      <c r="M6" s="326" t="s">
        <v>4</v>
      </c>
      <c r="N6" s="326" t="s">
        <v>5</v>
      </c>
      <c r="O6" s="344" t="s">
        <v>6</v>
      </c>
      <c r="P6" s="345"/>
      <c r="Q6" s="345"/>
      <c r="R6" s="346"/>
    </row>
    <row r="7" spans="1:18" ht="42.75" thickBot="1" x14ac:dyDescent="0.2">
      <c r="A7" s="3" t="s">
        <v>17</v>
      </c>
      <c r="B7" s="328"/>
      <c r="C7" s="328"/>
      <c r="D7" s="328"/>
      <c r="E7" s="328"/>
      <c r="F7" s="328"/>
      <c r="G7" s="328"/>
      <c r="H7" s="328"/>
      <c r="I7" s="6" t="s">
        <v>10</v>
      </c>
      <c r="J7" s="7" t="s">
        <v>11</v>
      </c>
      <c r="K7" s="7" t="s">
        <v>173</v>
      </c>
      <c r="L7" s="8" t="s">
        <v>7</v>
      </c>
      <c r="M7" s="328"/>
      <c r="N7" s="328"/>
      <c r="O7" s="6" t="s">
        <v>10</v>
      </c>
      <c r="P7" s="7" t="s">
        <v>11</v>
      </c>
      <c r="Q7" s="7" t="s">
        <v>187</v>
      </c>
      <c r="R7" s="8" t="s">
        <v>7</v>
      </c>
    </row>
    <row r="8" spans="1:18" ht="21.75" thickTop="1" x14ac:dyDescent="0.15">
      <c r="A8" s="3" t="s">
        <v>16</v>
      </c>
      <c r="B8" s="46" t="s">
        <v>169</v>
      </c>
      <c r="C8" s="173"/>
      <c r="D8" s="286"/>
      <c r="E8" s="138"/>
      <c r="F8" s="137">
        <f>ROUND(D8-E8,2)</f>
        <v>0</v>
      </c>
      <c r="G8" s="174"/>
      <c r="H8" s="137">
        <f>MOD(F8,0.05)+G8</f>
        <v>0</v>
      </c>
      <c r="I8" s="139">
        <v>0.22600000000000001</v>
      </c>
      <c r="J8" s="140">
        <f>IF(F8=0,0,IF(F8+0.3&gt;=1,ROUNDDOWN(((1.5+1.5+(F8+0.3)*0.5*2)/2/2)^2*3.14*(F8+0.3),3),ROUNDDOWN(1.5^2/4*3.14*(F8+0.3),3)))</f>
        <v>0</v>
      </c>
      <c r="K8" s="141">
        <f>IF(F8=0,0,I8+J8-L8)</f>
        <v>0</v>
      </c>
      <c r="L8" s="142">
        <f>IF(F8=0,0,ROUNDDOWN(0.789+0.527*H8+0.865*(F8-0.15-H8-0.3),3))</f>
        <v>0</v>
      </c>
      <c r="M8" s="175"/>
      <c r="N8" s="135" t="s">
        <v>102</v>
      </c>
      <c r="O8" s="144">
        <f t="shared" ref="O8:R12" si="0">ROUNDDOWN(I8*$M8,3)</f>
        <v>0</v>
      </c>
      <c r="P8" s="145">
        <f t="shared" si="0"/>
        <v>0</v>
      </c>
      <c r="Q8" s="145">
        <f t="shared" si="0"/>
        <v>0</v>
      </c>
      <c r="R8" s="146">
        <f t="shared" si="0"/>
        <v>0</v>
      </c>
    </row>
    <row r="9" spans="1:18" ht="21" x14ac:dyDescent="0.15">
      <c r="A9" s="3" t="s">
        <v>16</v>
      </c>
      <c r="B9" s="47" t="s">
        <v>169</v>
      </c>
      <c r="C9" s="56"/>
      <c r="D9" s="149"/>
      <c r="E9" s="147"/>
      <c r="F9" s="287">
        <f>ROUND(D9-E9,2)</f>
        <v>0</v>
      </c>
      <c r="G9" s="176"/>
      <c r="H9" s="287">
        <f>MOD(F9,0.05)+G9</f>
        <v>0</v>
      </c>
      <c r="I9" s="150">
        <v>0.22600000000000001</v>
      </c>
      <c r="J9" s="140">
        <f>IF(F9=0,0,IF(F9+0.3&gt;=1,ROUNDDOWN(((1.5+1.5+(F9+0.3)*0.5*2)/2/2)^2*3.14*(F9+0.3),3),ROUNDDOWN(1.5^2/4*3.14*(F9+0.3),3)))</f>
        <v>0</v>
      </c>
      <c r="K9" s="83">
        <f>IF(F9=0,0,I9+J9-L9)</f>
        <v>0</v>
      </c>
      <c r="L9" s="151">
        <f>IF(F9=0,0,ROUNDDOWN(0.789+0.527*H9+0.865*(F9-0.15-H9-0.3),3))</f>
        <v>0</v>
      </c>
      <c r="M9" s="152"/>
      <c r="N9" s="56" t="s">
        <v>102</v>
      </c>
      <c r="O9" s="153">
        <f t="shared" si="0"/>
        <v>0</v>
      </c>
      <c r="P9" s="154">
        <f t="shared" si="0"/>
        <v>0</v>
      </c>
      <c r="Q9" s="154">
        <f t="shared" si="0"/>
        <v>0</v>
      </c>
      <c r="R9" s="155">
        <f t="shared" si="0"/>
        <v>0</v>
      </c>
    </row>
    <row r="10" spans="1:18" ht="21" customHeight="1" x14ac:dyDescent="0.15">
      <c r="A10" s="3"/>
      <c r="B10" s="47" t="s">
        <v>169</v>
      </c>
      <c r="C10" s="56"/>
      <c r="D10" s="149"/>
      <c r="E10" s="147"/>
      <c r="F10" s="287">
        <f>ROUND(D10-E10,2)</f>
        <v>0</v>
      </c>
      <c r="G10" s="176"/>
      <c r="H10" s="287">
        <f>MOD(F10,0.05)+G10</f>
        <v>0</v>
      </c>
      <c r="I10" s="150">
        <v>0.22600000000000001</v>
      </c>
      <c r="J10" s="140">
        <f>IF(F10=0,0,IF(F10+0.3&gt;=1,ROUNDDOWN(((1.5+1.5+(F10+0.3)*0.5*2)/2/2)^2*3.14*(F10+0.3),3),ROUNDDOWN(1.5^2/4*3.14*(F10+0.3),3)))</f>
        <v>0</v>
      </c>
      <c r="K10" s="83">
        <f>IF(F10=0,0,I10+J10-L10)</f>
        <v>0</v>
      </c>
      <c r="L10" s="151">
        <f>IF(F10=0,0,ROUNDDOWN(0.789+0.527*H10+0.865*(F10-0.15-H10-0.3),3))</f>
        <v>0</v>
      </c>
      <c r="M10" s="152"/>
      <c r="N10" s="56" t="s">
        <v>102</v>
      </c>
      <c r="O10" s="153">
        <f t="shared" si="0"/>
        <v>0</v>
      </c>
      <c r="P10" s="154">
        <f t="shared" si="0"/>
        <v>0</v>
      </c>
      <c r="Q10" s="154">
        <f t="shared" si="0"/>
        <v>0</v>
      </c>
      <c r="R10" s="155">
        <f t="shared" si="0"/>
        <v>0</v>
      </c>
    </row>
    <row r="11" spans="1:18" ht="21" customHeight="1" x14ac:dyDescent="0.15">
      <c r="A11" s="3"/>
      <c r="B11" s="47" t="s">
        <v>169</v>
      </c>
      <c r="C11" s="56"/>
      <c r="D11" s="149"/>
      <c r="E11" s="147"/>
      <c r="F11" s="287">
        <f>ROUND(D11-E11,2)</f>
        <v>0</v>
      </c>
      <c r="G11" s="176"/>
      <c r="H11" s="287">
        <f>MOD(F11,0.05)+G11</f>
        <v>0</v>
      </c>
      <c r="I11" s="150">
        <v>0.22600000000000001</v>
      </c>
      <c r="J11" s="140">
        <f>IF(F11=0,0,IF(F11+0.3&gt;=1,ROUNDDOWN(((1.5+1.5+(F11+0.3)*0.5*2)/2/2)^2*3.14*(F11+0.3),3),ROUNDDOWN(1.5^2/4*3.14*(F11+0.3),3)))</f>
        <v>0</v>
      </c>
      <c r="K11" s="83">
        <f>IF(F11=0,0,I11+J11-L11)</f>
        <v>0</v>
      </c>
      <c r="L11" s="151">
        <f>IF(F11=0,0,ROUNDDOWN(0.789+0.527*H11+0.865*(F11-0.15-H11-0.3),3))</f>
        <v>0</v>
      </c>
      <c r="M11" s="152"/>
      <c r="N11" s="56" t="s">
        <v>102</v>
      </c>
      <c r="O11" s="153">
        <f t="shared" si="0"/>
        <v>0</v>
      </c>
      <c r="P11" s="154">
        <f t="shared" si="0"/>
        <v>0</v>
      </c>
      <c r="Q11" s="154">
        <f t="shared" si="0"/>
        <v>0</v>
      </c>
      <c r="R11" s="155">
        <f t="shared" si="0"/>
        <v>0</v>
      </c>
    </row>
    <row r="12" spans="1:18" ht="21" customHeight="1" x14ac:dyDescent="0.15">
      <c r="A12" s="3"/>
      <c r="B12" s="47" t="s">
        <v>169</v>
      </c>
      <c r="C12" s="56"/>
      <c r="D12" s="149"/>
      <c r="E12" s="147"/>
      <c r="F12" s="287">
        <f>ROUND(D12-E12,2)</f>
        <v>0</v>
      </c>
      <c r="G12" s="176"/>
      <c r="H12" s="287">
        <f>MOD(F12,0.05)+G12</f>
        <v>0</v>
      </c>
      <c r="I12" s="150">
        <v>0.22600000000000001</v>
      </c>
      <c r="J12" s="140">
        <f>IF(F12=0,0,IF(F12+0.3&gt;=1,ROUNDDOWN(((1.5+1.5+(F12+0.3)*0.5*2)/2/2)^2*3.14*(F12+0.3),3),ROUNDDOWN(1.5^2/4*3.14*(F12+0.3),3)))</f>
        <v>0</v>
      </c>
      <c r="K12" s="83">
        <f>IF(F12=0,0,I12+J12-L12)</f>
        <v>0</v>
      </c>
      <c r="L12" s="151">
        <f>IF(F12=0,0,ROUNDDOWN(0.789+0.527*H12+0.865*(F12-0.15-H12-0.3),3))</f>
        <v>0</v>
      </c>
      <c r="M12" s="152"/>
      <c r="N12" s="56" t="s">
        <v>102</v>
      </c>
      <c r="O12" s="153">
        <f t="shared" si="0"/>
        <v>0</v>
      </c>
      <c r="P12" s="154">
        <f t="shared" si="0"/>
        <v>0</v>
      </c>
      <c r="Q12" s="154">
        <f t="shared" si="0"/>
        <v>0</v>
      </c>
      <c r="R12" s="155">
        <f t="shared" si="0"/>
        <v>0</v>
      </c>
    </row>
    <row r="13" spans="1:18" ht="21" x14ac:dyDescent="0.15">
      <c r="A13" s="3" t="s">
        <v>16</v>
      </c>
      <c r="B13" s="177"/>
      <c r="C13" s="178"/>
      <c r="D13" s="149"/>
      <c r="E13" s="149"/>
      <c r="F13" s="149"/>
      <c r="G13" s="288"/>
      <c r="H13" s="149"/>
      <c r="I13" s="158"/>
      <c r="J13" s="179"/>
      <c r="K13" s="159"/>
      <c r="L13" s="160"/>
      <c r="M13" s="152"/>
      <c r="N13" s="157"/>
      <c r="O13" s="153">
        <f t="shared" ref="O13:R15" si="1">ROUNDDOWN(I13*$M13,3)</f>
        <v>0</v>
      </c>
      <c r="P13" s="154">
        <f t="shared" si="1"/>
        <v>0</v>
      </c>
      <c r="Q13" s="154">
        <f t="shared" si="1"/>
        <v>0</v>
      </c>
      <c r="R13" s="155">
        <f t="shared" si="1"/>
        <v>0</v>
      </c>
    </row>
    <row r="14" spans="1:18" ht="21" customHeight="1" x14ac:dyDescent="0.15">
      <c r="A14" s="3"/>
      <c r="B14" s="180"/>
      <c r="C14" s="181"/>
      <c r="D14" s="182"/>
      <c r="E14" s="182"/>
      <c r="F14" s="182"/>
      <c r="G14" s="288"/>
      <c r="H14" s="182"/>
      <c r="I14" s="183"/>
      <c r="J14" s="179"/>
      <c r="K14" s="113"/>
      <c r="L14" s="184"/>
      <c r="M14" s="185"/>
      <c r="N14" s="186"/>
      <c r="O14" s="153">
        <f>ROUNDDOWN(I14*$M14,3)</f>
        <v>0</v>
      </c>
      <c r="P14" s="154">
        <f>ROUNDDOWN(J14*$M14,3)</f>
        <v>0</v>
      </c>
      <c r="Q14" s="154">
        <f>ROUNDDOWN(K14*$M14,3)</f>
        <v>0</v>
      </c>
      <c r="R14" s="155">
        <f>ROUNDDOWN(L14*$M14,3)</f>
        <v>0</v>
      </c>
    </row>
    <row r="15" spans="1:18" ht="21.75" thickBot="1" x14ac:dyDescent="0.2">
      <c r="A15" s="3" t="s">
        <v>16</v>
      </c>
      <c r="B15" s="187"/>
      <c r="C15" s="188"/>
      <c r="D15" s="189"/>
      <c r="E15" s="189"/>
      <c r="F15" s="189"/>
      <c r="G15" s="289"/>
      <c r="H15" s="189"/>
      <c r="I15" s="164"/>
      <c r="J15" s="159"/>
      <c r="K15" s="165"/>
      <c r="L15" s="166"/>
      <c r="M15" s="167"/>
      <c r="N15" s="162"/>
      <c r="O15" s="190">
        <f t="shared" si="1"/>
        <v>0</v>
      </c>
      <c r="P15" s="191">
        <f t="shared" si="1"/>
        <v>0</v>
      </c>
      <c r="Q15" s="191">
        <f t="shared" si="1"/>
        <v>0</v>
      </c>
      <c r="R15" s="192">
        <f t="shared" si="1"/>
        <v>0</v>
      </c>
    </row>
    <row r="16" spans="1:18" ht="21.75" thickTop="1" x14ac:dyDescent="0.15">
      <c r="A16" s="3" t="s">
        <v>16</v>
      </c>
      <c r="B16" s="357" t="s">
        <v>18</v>
      </c>
      <c r="C16" s="358"/>
      <c r="D16" s="358"/>
      <c r="E16" s="358"/>
      <c r="F16" s="358"/>
      <c r="G16" s="358"/>
      <c r="H16" s="358"/>
      <c r="I16" s="358"/>
      <c r="J16" s="358"/>
      <c r="K16" s="358"/>
      <c r="L16" s="358"/>
      <c r="M16" s="358"/>
      <c r="N16" s="359"/>
      <c r="O16" s="106">
        <f>SUM(O8:O15)</f>
        <v>0</v>
      </c>
      <c r="P16" s="108">
        <f>SUM(P8:P15)</f>
        <v>0</v>
      </c>
      <c r="Q16" s="108">
        <f>SUM(Q8:Q15)</f>
        <v>0</v>
      </c>
      <c r="R16" s="107">
        <f>SUM(R8:R15)</f>
        <v>0</v>
      </c>
    </row>
    <row r="18" spans="2:18" s="1" customFormat="1" ht="11.25" x14ac:dyDescent="0.15">
      <c r="B18" s="1" t="s">
        <v>413</v>
      </c>
      <c r="C18" s="18"/>
      <c r="D18" s="18"/>
      <c r="E18" s="18"/>
      <c r="F18" s="18"/>
      <c r="G18" s="18"/>
      <c r="H18" s="18"/>
      <c r="N18" s="18"/>
    </row>
    <row r="19" spans="2:18" s="1" customFormat="1" ht="11.25" x14ac:dyDescent="0.15">
      <c r="B19" s="1" t="s">
        <v>414</v>
      </c>
      <c r="C19" s="18"/>
      <c r="D19" s="18"/>
      <c r="E19" s="18"/>
      <c r="F19" s="18"/>
      <c r="G19" s="18"/>
      <c r="H19" s="18"/>
      <c r="N19" s="18"/>
    </row>
    <row r="20" spans="2:18" s="1" customFormat="1" ht="11.25" x14ac:dyDescent="0.15">
      <c r="C20" s="18"/>
      <c r="D20" s="18"/>
      <c r="E20" s="18"/>
      <c r="F20" s="18"/>
      <c r="G20" s="18"/>
      <c r="H20" s="18"/>
      <c r="N20" s="18"/>
    </row>
    <row r="21" spans="2:18" s="1" customFormat="1" ht="11.25" x14ac:dyDescent="0.15">
      <c r="B21" s="1" t="s">
        <v>174</v>
      </c>
      <c r="C21" s="18"/>
      <c r="D21" s="18"/>
      <c r="E21" s="18"/>
      <c r="F21" s="18"/>
      <c r="G21" s="18"/>
      <c r="H21" s="18"/>
      <c r="N21" s="18"/>
    </row>
    <row r="22" spans="2:18" s="1" customFormat="1" ht="11.25" x14ac:dyDescent="0.15">
      <c r="B22" s="44" t="s">
        <v>417</v>
      </c>
      <c r="C22" s="1" t="s">
        <v>407</v>
      </c>
      <c r="D22" s="18"/>
      <c r="E22" s="18"/>
      <c r="F22" s="18"/>
      <c r="G22" s="18"/>
      <c r="H22" s="18"/>
      <c r="N22" s="18"/>
    </row>
    <row r="23" spans="2:18" s="1" customFormat="1" ht="11.25" x14ac:dyDescent="0.15">
      <c r="B23" s="19" t="s">
        <v>410</v>
      </c>
      <c r="C23" s="1" t="s">
        <v>408</v>
      </c>
      <c r="D23" s="18"/>
      <c r="E23" s="18"/>
      <c r="F23" s="18"/>
      <c r="G23" s="18"/>
      <c r="H23" s="18"/>
      <c r="N23" s="18"/>
    </row>
    <row r="24" spans="2:18" s="1" customFormat="1" ht="11.25" x14ac:dyDescent="0.15">
      <c r="B24" s="19" t="s">
        <v>398</v>
      </c>
      <c r="C24" s="1" t="s">
        <v>406</v>
      </c>
      <c r="D24" s="18"/>
      <c r="E24" s="18"/>
      <c r="F24" s="18"/>
      <c r="G24" s="18"/>
      <c r="H24" s="18"/>
      <c r="N24" s="18"/>
    </row>
    <row r="25" spans="2:18" s="1" customFormat="1" ht="11.25" x14ac:dyDescent="0.15">
      <c r="B25" s="19" t="s">
        <v>397</v>
      </c>
      <c r="C25" s="1" t="s">
        <v>403</v>
      </c>
      <c r="D25" s="18"/>
      <c r="E25" s="18"/>
      <c r="F25" s="18"/>
      <c r="G25" s="18"/>
      <c r="H25" s="18"/>
      <c r="N25" s="18"/>
    </row>
    <row r="26" spans="2:18" s="1" customFormat="1" ht="11.25" x14ac:dyDescent="0.15">
      <c r="B26" s="19" t="s">
        <v>400</v>
      </c>
      <c r="C26" s="1" t="s">
        <v>401</v>
      </c>
      <c r="D26" s="18"/>
      <c r="E26" s="18"/>
      <c r="F26" s="18"/>
      <c r="G26" s="18"/>
      <c r="H26" s="18"/>
      <c r="N26" s="18"/>
    </row>
    <row r="27" spans="2:18" s="1" customFormat="1" ht="11.25" x14ac:dyDescent="0.15">
      <c r="B27" s="19" t="s">
        <v>175</v>
      </c>
      <c r="C27" s="1" t="s">
        <v>411</v>
      </c>
      <c r="D27" s="18"/>
      <c r="E27" s="18"/>
      <c r="F27" s="18"/>
      <c r="G27" s="18"/>
      <c r="H27" s="18"/>
      <c r="N27" s="18"/>
    </row>
    <row r="28" spans="2:18" s="1" customFormat="1" ht="13.5" x14ac:dyDescent="0.15">
      <c r="B28" s="19" t="s">
        <v>399</v>
      </c>
      <c r="C28" s="86" t="s">
        <v>522</v>
      </c>
      <c r="D28" s="18"/>
      <c r="E28" s="18"/>
      <c r="F28" s="18"/>
      <c r="G28" s="18"/>
      <c r="H28" s="18"/>
      <c r="N28" s="18"/>
    </row>
    <row r="29" spans="2:18" s="1" customFormat="1" ht="13.5" x14ac:dyDescent="0.15">
      <c r="B29" s="19" t="s">
        <v>176</v>
      </c>
      <c r="C29" s="86" t="s">
        <v>523</v>
      </c>
      <c r="D29" s="18"/>
      <c r="E29" s="18"/>
      <c r="F29" s="18"/>
      <c r="G29" s="18"/>
      <c r="H29" s="18"/>
      <c r="N29" s="18"/>
    </row>
    <row r="30" spans="2:18" s="1" customFormat="1" ht="13.5" x14ac:dyDescent="0.15">
      <c r="B30" s="19"/>
      <c r="C30" s="368" t="s">
        <v>543</v>
      </c>
      <c r="D30" s="369"/>
      <c r="E30" s="369"/>
      <c r="F30" s="369"/>
      <c r="G30" s="369"/>
      <c r="H30" s="369"/>
      <c r="I30" s="369"/>
      <c r="J30" s="369"/>
      <c r="K30" s="369"/>
      <c r="L30" s="369"/>
      <c r="M30" s="369"/>
      <c r="N30" s="369"/>
      <c r="O30" s="369"/>
      <c r="P30" s="369"/>
      <c r="Q30" s="369"/>
      <c r="R30" s="369"/>
    </row>
    <row r="31" spans="2:18" s="1" customFormat="1" ht="13.5" x14ac:dyDescent="0.15">
      <c r="B31" s="19"/>
      <c r="C31" s="368" t="s">
        <v>544</v>
      </c>
      <c r="D31" s="369"/>
      <c r="E31" s="369"/>
      <c r="F31" s="369"/>
      <c r="G31" s="369"/>
      <c r="H31" s="369"/>
      <c r="I31" s="369"/>
      <c r="J31" s="369"/>
      <c r="K31" s="369"/>
      <c r="L31" s="369"/>
      <c r="M31" s="369"/>
      <c r="N31" s="369"/>
      <c r="O31" s="369"/>
      <c r="P31" s="369"/>
      <c r="Q31" s="369"/>
      <c r="R31" s="369"/>
    </row>
    <row r="32" spans="2:18" s="1" customFormat="1" ht="11.25" x14ac:dyDescent="0.15">
      <c r="B32" s="19" t="s">
        <v>178</v>
      </c>
      <c r="C32" s="86" t="s">
        <v>489</v>
      </c>
      <c r="D32" s="18"/>
      <c r="E32" s="18"/>
      <c r="F32" s="18"/>
      <c r="G32" s="18"/>
      <c r="H32" s="18"/>
      <c r="N32" s="18"/>
    </row>
    <row r="33" spans="2:14" s="1" customFormat="1" ht="11.25" x14ac:dyDescent="0.15">
      <c r="B33" s="19" t="s">
        <v>179</v>
      </c>
      <c r="C33" s="86" t="s">
        <v>180</v>
      </c>
      <c r="D33" s="18"/>
      <c r="E33" s="18"/>
      <c r="F33" s="18"/>
      <c r="G33" s="18"/>
      <c r="H33" s="18"/>
      <c r="N33" s="18"/>
    </row>
    <row r="34" spans="2:14" s="1" customFormat="1" ht="13.5" x14ac:dyDescent="0.15">
      <c r="C34" s="1" t="s">
        <v>490</v>
      </c>
      <c r="D34" s="18"/>
      <c r="E34" s="18"/>
      <c r="F34" s="18"/>
      <c r="G34" s="18"/>
      <c r="H34" s="18"/>
      <c r="N34" s="18"/>
    </row>
    <row r="35" spans="2:14" s="1" customFormat="1" ht="13.5" x14ac:dyDescent="0.15">
      <c r="C35" s="1" t="s">
        <v>418</v>
      </c>
      <c r="D35" s="18"/>
      <c r="E35" s="18"/>
      <c r="F35" s="18"/>
      <c r="G35" s="18"/>
      <c r="H35" s="18"/>
      <c r="N35" s="18"/>
    </row>
    <row r="36" spans="2:14" s="1" customFormat="1" ht="13.5" x14ac:dyDescent="0.15">
      <c r="C36" s="42" t="s">
        <v>524</v>
      </c>
      <c r="D36" s="18"/>
      <c r="E36" s="18"/>
      <c r="F36" s="18"/>
      <c r="G36" s="18"/>
      <c r="H36" s="18"/>
      <c r="N36" s="18"/>
    </row>
    <row r="37" spans="2:14" s="1" customFormat="1" ht="11.25" x14ac:dyDescent="0.15">
      <c r="C37" s="86" t="s">
        <v>181</v>
      </c>
      <c r="D37" s="18"/>
      <c r="E37" s="18"/>
      <c r="F37" s="18"/>
      <c r="G37" s="18"/>
      <c r="H37" s="18"/>
      <c r="N37" s="18"/>
    </row>
    <row r="38" spans="2:14" s="1" customFormat="1" ht="13.5" x14ac:dyDescent="0.15">
      <c r="C38" s="1" t="s">
        <v>525</v>
      </c>
      <c r="D38" s="18"/>
      <c r="E38" s="18"/>
      <c r="F38" s="18"/>
      <c r="G38" s="18"/>
      <c r="H38" s="18"/>
      <c r="N38" s="18"/>
    </row>
    <row r="39" spans="2:14" s="1" customFormat="1" ht="14.25" x14ac:dyDescent="0.15">
      <c r="C39" s="43"/>
      <c r="D39" s="18"/>
      <c r="E39" s="18"/>
      <c r="F39" s="18"/>
      <c r="G39" s="18"/>
      <c r="H39" s="18"/>
      <c r="N39" s="18"/>
    </row>
    <row r="47" spans="2:14" x14ac:dyDescent="0.15">
      <c r="L47" s="23"/>
    </row>
  </sheetData>
  <protectedRanges>
    <protectedRange sqref="B13:N15" name="範囲3"/>
    <protectedRange sqref="M8:M12" name="範囲2"/>
    <protectedRange sqref="D8:G12" name="範囲1"/>
  </protectedRanges>
  <mergeCells count="14">
    <mergeCell ref="C31:R31"/>
    <mergeCell ref="O6:R6"/>
    <mergeCell ref="B16:N16"/>
    <mergeCell ref="B6:B7"/>
    <mergeCell ref="C6:C7"/>
    <mergeCell ref="D6:D7"/>
    <mergeCell ref="E6:E7"/>
    <mergeCell ref="F6:F7"/>
    <mergeCell ref="G6:G7"/>
    <mergeCell ref="C30:R30"/>
    <mergeCell ref="H6:H7"/>
    <mergeCell ref="I6:L6"/>
    <mergeCell ref="M6:M7"/>
    <mergeCell ref="N6:N7"/>
  </mergeCells>
  <phoneticPr fontId="14"/>
  <printOptions horizontalCentered="1"/>
  <pageMargins left="0.39370078740157483" right="0.39370078740157483" top="0.78740157480314965" bottom="0.39370078740157483" header="0.51181102362204722" footer="0.19685039370078741"/>
  <pageSetup paperSize="9" scale="96" fitToHeight="0" orientation="landscape" r:id="rId1"/>
  <headerFooter alignWithMargins="0">
    <oddHeader>&amp;C&amp;12公園緑地施設標準図集　標準土工量集計表</oddHeader>
    <oddFooter>&amp;C&amp;A &amp;P/&amp;N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R37"/>
  <sheetViews>
    <sheetView showGridLines="0" showZeros="0" view="pageBreakPreview" topLeftCell="B1" zoomScaleNormal="100" zoomScaleSheetLayoutView="100" workbookViewId="0">
      <pane xSplit="2" ySplit="7" topLeftCell="D8" activePane="bottomRight" state="frozen"/>
      <selection activeCell="K5" sqref="K5"/>
      <selection pane="topRight" activeCell="K5" sqref="K5"/>
      <selection pane="bottomLeft" activeCell="K5" sqref="K5"/>
      <selection pane="bottomRight" activeCell="C9" sqref="C9"/>
    </sheetView>
  </sheetViews>
  <sheetFormatPr defaultRowHeight="10.5" x14ac:dyDescent="0.15"/>
  <cols>
    <col min="1" max="1" width="10.81640625" style="2" hidden="1" customWidth="1"/>
    <col min="2" max="2" width="12.6328125" style="2" customWidth="1"/>
    <col min="3" max="3" width="6.6328125" style="4" customWidth="1"/>
    <col min="4" max="8" width="5.1796875" style="4" customWidth="1"/>
    <col min="9" max="12" width="5.1796875" style="2" customWidth="1"/>
    <col min="13" max="13" width="4.6328125" style="2" customWidth="1"/>
    <col min="14" max="14" width="2.6328125" style="4" customWidth="1"/>
    <col min="15" max="18" width="6.6328125" style="2" customWidth="1"/>
    <col min="19" max="16384" width="8.7265625" style="2"/>
  </cols>
  <sheetData>
    <row r="1" spans="1:18" s="71" customFormat="1" ht="12" customHeight="1" x14ac:dyDescent="0.15">
      <c r="B1" s="72" t="s">
        <v>58</v>
      </c>
      <c r="C1" s="73"/>
      <c r="D1" s="73"/>
      <c r="E1" s="73"/>
      <c r="F1" s="73"/>
      <c r="G1" s="73"/>
      <c r="H1" s="73"/>
      <c r="I1" s="74"/>
      <c r="J1" s="74"/>
      <c r="K1" s="74"/>
      <c r="L1" s="74"/>
      <c r="M1" s="74"/>
      <c r="N1" s="75"/>
      <c r="O1" s="74"/>
      <c r="P1" s="74"/>
      <c r="Q1" s="74"/>
      <c r="R1" s="74"/>
    </row>
    <row r="2" spans="1:18" s="76" customFormat="1" ht="12" customHeight="1" x14ac:dyDescent="0.15">
      <c r="B2" s="77" t="s">
        <v>362</v>
      </c>
      <c r="C2" s="77"/>
      <c r="D2" s="77"/>
      <c r="E2" s="77"/>
      <c r="F2" s="77"/>
      <c r="G2" s="77"/>
      <c r="H2" s="77"/>
      <c r="I2" s="77"/>
      <c r="J2" s="77"/>
      <c r="K2" s="77"/>
      <c r="L2" s="77"/>
      <c r="M2" s="77"/>
      <c r="N2" s="77"/>
      <c r="O2" s="77"/>
      <c r="P2" s="77"/>
      <c r="Q2" s="77"/>
      <c r="R2" s="77"/>
    </row>
    <row r="3" spans="1:18" s="71" customFormat="1" ht="12" customHeight="1" x14ac:dyDescent="0.15">
      <c r="B3" s="77" t="s">
        <v>365</v>
      </c>
      <c r="C3" s="77"/>
      <c r="D3" s="77"/>
      <c r="E3" s="77"/>
      <c r="F3" s="77"/>
      <c r="G3" s="77"/>
      <c r="H3" s="77"/>
      <c r="I3" s="77"/>
      <c r="J3" s="77"/>
      <c r="K3" s="77"/>
      <c r="L3" s="77"/>
      <c r="M3" s="77"/>
      <c r="N3" s="77"/>
      <c r="O3" s="77"/>
      <c r="P3" s="77"/>
      <c r="Q3" s="77"/>
      <c r="R3" s="77"/>
    </row>
    <row r="4" spans="1:18" s="76" customFormat="1" ht="11.25" x14ac:dyDescent="0.15">
      <c r="B4" s="79" t="s">
        <v>415</v>
      </c>
      <c r="C4" s="80"/>
      <c r="D4" s="80"/>
      <c r="E4" s="80"/>
      <c r="F4" s="80"/>
      <c r="G4" s="80"/>
      <c r="H4" s="80"/>
      <c r="I4" s="80"/>
      <c r="O4" s="80"/>
    </row>
    <row r="5" spans="1:18" ht="12" customHeight="1" x14ac:dyDescent="0.15">
      <c r="B5" s="79" t="s">
        <v>510</v>
      </c>
      <c r="C5" s="13"/>
      <c r="D5" s="13"/>
      <c r="E5" s="13"/>
      <c r="F5" s="13"/>
      <c r="G5" s="13"/>
      <c r="H5" s="13"/>
      <c r="I5" s="13"/>
      <c r="J5" s="13"/>
      <c r="K5" s="13"/>
      <c r="L5" s="13"/>
      <c r="M5" s="13"/>
      <c r="N5" s="13"/>
      <c r="O5" s="13"/>
      <c r="P5" s="13"/>
      <c r="Q5" s="13"/>
      <c r="R5" s="13"/>
    </row>
    <row r="6" spans="1:18" ht="12" customHeight="1" x14ac:dyDescent="0.15">
      <c r="A6" s="2" t="s">
        <v>182</v>
      </c>
      <c r="B6" s="326" t="s">
        <v>1</v>
      </c>
      <c r="C6" s="326" t="s">
        <v>183</v>
      </c>
      <c r="D6" s="370" t="s">
        <v>421</v>
      </c>
      <c r="E6" s="371" t="s">
        <v>184</v>
      </c>
      <c r="F6" s="371" t="s">
        <v>409</v>
      </c>
      <c r="G6" s="371" t="s">
        <v>185</v>
      </c>
      <c r="H6" s="371" t="s">
        <v>402</v>
      </c>
      <c r="I6" s="344" t="s">
        <v>3</v>
      </c>
      <c r="J6" s="345"/>
      <c r="K6" s="345"/>
      <c r="L6" s="346"/>
      <c r="M6" s="326" t="s">
        <v>4</v>
      </c>
      <c r="N6" s="326" t="s">
        <v>5</v>
      </c>
      <c r="O6" s="344" t="s">
        <v>6</v>
      </c>
      <c r="P6" s="345"/>
      <c r="Q6" s="345"/>
      <c r="R6" s="346"/>
    </row>
    <row r="7" spans="1:18" ht="42.75" thickBot="1" x14ac:dyDescent="0.2">
      <c r="A7" s="3" t="s">
        <v>17</v>
      </c>
      <c r="B7" s="328"/>
      <c r="C7" s="328"/>
      <c r="D7" s="328"/>
      <c r="E7" s="328"/>
      <c r="F7" s="328"/>
      <c r="G7" s="328"/>
      <c r="H7" s="328"/>
      <c r="I7" s="6" t="s">
        <v>10</v>
      </c>
      <c r="J7" s="7" t="s">
        <v>11</v>
      </c>
      <c r="K7" s="7" t="s">
        <v>173</v>
      </c>
      <c r="L7" s="8" t="s">
        <v>7</v>
      </c>
      <c r="M7" s="328"/>
      <c r="N7" s="328"/>
      <c r="O7" s="6" t="s">
        <v>10</v>
      </c>
      <c r="P7" s="7" t="s">
        <v>11</v>
      </c>
      <c r="Q7" s="7" t="s">
        <v>187</v>
      </c>
      <c r="R7" s="8" t="s">
        <v>7</v>
      </c>
    </row>
    <row r="8" spans="1:18" ht="21.75" thickTop="1" x14ac:dyDescent="0.15">
      <c r="A8" s="3" t="s">
        <v>16</v>
      </c>
      <c r="B8" s="134" t="s">
        <v>186</v>
      </c>
      <c r="C8" s="135"/>
      <c r="D8" s="136"/>
      <c r="E8" s="136"/>
      <c r="F8" s="137">
        <f>ROUND(D8-E8,2)</f>
        <v>0</v>
      </c>
      <c r="G8" s="138"/>
      <c r="H8" s="137">
        <f>MOD(F8,0.05)+G8</f>
        <v>0</v>
      </c>
      <c r="I8" s="139">
        <v>0.377</v>
      </c>
      <c r="J8" s="140">
        <f>IF(F8=0,0,IF(F8+0.37&gt;=1,ROUNDDOWN(((1.85+1.85+(F8+0.37)*0.5*2)/2/2)^2*3.14*(F8+0.37),3),"ｴﾗｰ"))</f>
        <v>0</v>
      </c>
      <c r="K8" s="141">
        <f>IF(F8=0,0,IF(F8+0.37&gt;1.5,I8+J8-L8,"ｴﾗｰ"))</f>
        <v>0</v>
      </c>
      <c r="L8" s="142">
        <f>IF(F8=0,0,IF(F8+0.37&gt;1.5,ROUNDDOWN(1.34+0.527*H8+1.538*(F8-0.15-H8-0.3),3),"ｴﾗｰ"))</f>
        <v>0</v>
      </c>
      <c r="M8" s="143"/>
      <c r="N8" s="135" t="s">
        <v>102</v>
      </c>
      <c r="O8" s="144">
        <f t="shared" ref="O8:R15" si="0">ROUNDDOWN(I8*$M8,3)</f>
        <v>0</v>
      </c>
      <c r="P8" s="145">
        <f t="shared" si="0"/>
        <v>0</v>
      </c>
      <c r="Q8" s="145">
        <f t="shared" si="0"/>
        <v>0</v>
      </c>
      <c r="R8" s="146">
        <f t="shared" si="0"/>
        <v>0</v>
      </c>
    </row>
    <row r="9" spans="1:18" ht="21" x14ac:dyDescent="0.15">
      <c r="A9" s="3" t="s">
        <v>16</v>
      </c>
      <c r="B9" s="47" t="s">
        <v>186</v>
      </c>
      <c r="C9" s="56"/>
      <c r="D9" s="147"/>
      <c r="E9" s="147"/>
      <c r="F9" s="148">
        <f>ROUND(D9-E9,2)</f>
        <v>0</v>
      </c>
      <c r="G9" s="149"/>
      <c r="H9" s="148"/>
      <c r="I9" s="150">
        <v>0.377</v>
      </c>
      <c r="J9" s="83">
        <f>IF(F9=0,0,IF(F9+0.37&gt;=1,ROUNDDOWN(((1.85+1.85+(F9+0.37)*0.5*2)/2/2)^2*3.14*(F9+0.37),3),"ｴﾗｰ"))</f>
        <v>0</v>
      </c>
      <c r="K9" s="83">
        <f>IF(F9=0,0,IF(F9+0.37&gt;1.5,I9+J9-L9,"ｴﾗｰ"))</f>
        <v>0</v>
      </c>
      <c r="L9" s="151">
        <f>IF(F9=0,0,IF(F9+0.37&gt;1.5,ROUNDDOWN(1.34+0.527*H9+1.538*(F9-0.15-H9-0.3),3),"ｴﾗｰ"))</f>
        <v>0</v>
      </c>
      <c r="M9" s="152"/>
      <c r="N9" s="56" t="s">
        <v>102</v>
      </c>
      <c r="O9" s="153">
        <f t="shared" si="0"/>
        <v>0</v>
      </c>
      <c r="P9" s="154">
        <f t="shared" si="0"/>
        <v>0</v>
      </c>
      <c r="Q9" s="154">
        <f t="shared" si="0"/>
        <v>0</v>
      </c>
      <c r="R9" s="155">
        <f t="shared" si="0"/>
        <v>0</v>
      </c>
    </row>
    <row r="10" spans="1:18" ht="21" customHeight="1" x14ac:dyDescent="0.15">
      <c r="A10" s="3"/>
      <c r="B10" s="47" t="s">
        <v>186</v>
      </c>
      <c r="C10" s="56"/>
      <c r="D10" s="147"/>
      <c r="E10" s="147"/>
      <c r="F10" s="148">
        <f>ROUND(D10-E10,2)</f>
        <v>0</v>
      </c>
      <c r="G10" s="149"/>
      <c r="H10" s="148"/>
      <c r="I10" s="150">
        <v>0.377</v>
      </c>
      <c r="J10" s="83">
        <f>IF(F10=0,0,IF(F10+0.37&gt;=1,ROUNDDOWN(((1.85+1.85+(F10+0.37)*0.5*2)/2/2)^2*3.14*(F10+0.37),3),"ｴﾗｰ"))</f>
        <v>0</v>
      </c>
      <c r="K10" s="83"/>
      <c r="L10" s="151">
        <f>IF(F10=0,0,IF(F10+0.37&gt;1.5,ROUNDDOWN(1.34+0.527*H10+1.538*(F10-0.15-H10-0.3),3),"ｴﾗｰ"))</f>
        <v>0</v>
      </c>
      <c r="M10" s="152"/>
      <c r="N10" s="56" t="s">
        <v>102</v>
      </c>
      <c r="O10" s="153">
        <f t="shared" si="0"/>
        <v>0</v>
      </c>
      <c r="P10" s="154">
        <f t="shared" si="0"/>
        <v>0</v>
      </c>
      <c r="Q10" s="154">
        <f t="shared" si="0"/>
        <v>0</v>
      </c>
      <c r="R10" s="155">
        <f t="shared" si="0"/>
        <v>0</v>
      </c>
    </row>
    <row r="11" spans="1:18" ht="21" customHeight="1" x14ac:dyDescent="0.15">
      <c r="A11" s="3"/>
      <c r="B11" s="47" t="s">
        <v>186</v>
      </c>
      <c r="C11" s="56"/>
      <c r="D11" s="147"/>
      <c r="E11" s="147"/>
      <c r="F11" s="148">
        <f>ROUND(D11-E11,2)</f>
        <v>0</v>
      </c>
      <c r="G11" s="149"/>
      <c r="H11" s="148"/>
      <c r="I11" s="150">
        <v>0.377</v>
      </c>
      <c r="J11" s="83">
        <f>IF(F11=0,0,IF(F11+0.37&gt;=1,ROUNDDOWN(((1.85+1.85+(F11+0.37)*0.5*2)/2/2)^2*3.14*(F11+0.37),3),"ｴﾗｰ"))</f>
        <v>0</v>
      </c>
      <c r="K11" s="83"/>
      <c r="L11" s="151">
        <f>IF(F11=0,0,IF(F11+0.37&gt;1.5,ROUNDDOWN(1.34+0.527*H11+1.538*(F11-0.15-H11-0.3),3),"ｴﾗｰ"))</f>
        <v>0</v>
      </c>
      <c r="M11" s="152"/>
      <c r="N11" s="56" t="s">
        <v>102</v>
      </c>
      <c r="O11" s="153">
        <f t="shared" si="0"/>
        <v>0</v>
      </c>
      <c r="P11" s="154">
        <f t="shared" si="0"/>
        <v>0</v>
      </c>
      <c r="Q11" s="154">
        <f t="shared" si="0"/>
        <v>0</v>
      </c>
      <c r="R11" s="155">
        <f t="shared" si="0"/>
        <v>0</v>
      </c>
    </row>
    <row r="12" spans="1:18" ht="21" customHeight="1" x14ac:dyDescent="0.15">
      <c r="A12" s="3"/>
      <c r="B12" s="47" t="s">
        <v>186</v>
      </c>
      <c r="C12" s="56"/>
      <c r="D12" s="147"/>
      <c r="E12" s="147"/>
      <c r="F12" s="148">
        <f>ROUND(D12-E12,2)</f>
        <v>0</v>
      </c>
      <c r="G12" s="149"/>
      <c r="H12" s="148"/>
      <c r="I12" s="150">
        <v>0.377</v>
      </c>
      <c r="J12" s="83">
        <f>IF(F12=0,0,IF(F12+0.37&gt;=1,ROUNDDOWN(((1.85+1.85+(F12+0.37)*0.5*2)/2/2)^2*3.14*(F12+0.37),3),"ｴﾗｰ"))</f>
        <v>0</v>
      </c>
      <c r="K12" s="83"/>
      <c r="L12" s="151">
        <f>IF(F12=0,0,IF(F12+0.37&gt;1.5,ROUNDDOWN(1.34+0.527*H12+1.538*(F12-0.15-H12-0.3),3),"ｴﾗｰ"))</f>
        <v>0</v>
      </c>
      <c r="M12" s="152"/>
      <c r="N12" s="56" t="s">
        <v>102</v>
      </c>
      <c r="O12" s="153">
        <f t="shared" si="0"/>
        <v>0</v>
      </c>
      <c r="P12" s="154">
        <f t="shared" si="0"/>
        <v>0</v>
      </c>
      <c r="Q12" s="154">
        <f t="shared" si="0"/>
        <v>0</v>
      </c>
      <c r="R12" s="155">
        <f t="shared" si="0"/>
        <v>0</v>
      </c>
    </row>
    <row r="13" spans="1:18" ht="21" x14ac:dyDescent="0.15">
      <c r="A13" s="3" t="s">
        <v>16</v>
      </c>
      <c r="B13" s="156"/>
      <c r="C13" s="157"/>
      <c r="D13" s="147"/>
      <c r="E13" s="147"/>
      <c r="F13" s="147"/>
      <c r="G13" s="147"/>
      <c r="H13" s="147"/>
      <c r="I13" s="158"/>
      <c r="J13" s="159"/>
      <c r="K13" s="159"/>
      <c r="L13" s="160"/>
      <c r="M13" s="152"/>
      <c r="N13" s="157"/>
      <c r="O13" s="153">
        <f t="shared" si="0"/>
        <v>0</v>
      </c>
      <c r="P13" s="154">
        <f t="shared" si="0"/>
        <v>0</v>
      </c>
      <c r="Q13" s="154">
        <f t="shared" si="0"/>
        <v>0</v>
      </c>
      <c r="R13" s="155">
        <f t="shared" si="0"/>
        <v>0</v>
      </c>
    </row>
    <row r="14" spans="1:18" ht="21" x14ac:dyDescent="0.15">
      <c r="A14" s="3" t="s">
        <v>16</v>
      </c>
      <c r="B14" s="156"/>
      <c r="C14" s="157"/>
      <c r="D14" s="147"/>
      <c r="E14" s="147"/>
      <c r="F14" s="147"/>
      <c r="G14" s="147"/>
      <c r="H14" s="147"/>
      <c r="I14" s="158"/>
      <c r="J14" s="159"/>
      <c r="K14" s="159"/>
      <c r="L14" s="160"/>
      <c r="M14" s="152"/>
      <c r="N14" s="157"/>
      <c r="O14" s="153">
        <f t="shared" si="0"/>
        <v>0</v>
      </c>
      <c r="P14" s="154">
        <f t="shared" si="0"/>
        <v>0</v>
      </c>
      <c r="Q14" s="154">
        <f t="shared" si="0"/>
        <v>0</v>
      </c>
      <c r="R14" s="155">
        <f t="shared" si="0"/>
        <v>0</v>
      </c>
    </row>
    <row r="15" spans="1:18" ht="21.75" thickBot="1" x14ac:dyDescent="0.2">
      <c r="A15" s="3" t="s">
        <v>16</v>
      </c>
      <c r="B15" s="161"/>
      <c r="C15" s="162"/>
      <c r="D15" s="163"/>
      <c r="E15" s="163"/>
      <c r="F15" s="163"/>
      <c r="G15" s="163"/>
      <c r="H15" s="163"/>
      <c r="I15" s="164"/>
      <c r="J15" s="165"/>
      <c r="K15" s="165"/>
      <c r="L15" s="166"/>
      <c r="M15" s="167"/>
      <c r="N15" s="162"/>
      <c r="O15" s="168">
        <f t="shared" si="0"/>
        <v>0</v>
      </c>
      <c r="P15" s="169">
        <f t="shared" si="0"/>
        <v>0</v>
      </c>
      <c r="Q15" s="169">
        <f t="shared" si="0"/>
        <v>0</v>
      </c>
      <c r="R15" s="170">
        <f t="shared" si="0"/>
        <v>0</v>
      </c>
    </row>
    <row r="16" spans="1:18" ht="21.75" thickTop="1" x14ac:dyDescent="0.15">
      <c r="A16" s="3" t="s">
        <v>16</v>
      </c>
      <c r="B16" s="357" t="s">
        <v>18</v>
      </c>
      <c r="C16" s="358"/>
      <c r="D16" s="358"/>
      <c r="E16" s="358"/>
      <c r="F16" s="358"/>
      <c r="G16" s="358"/>
      <c r="H16" s="358"/>
      <c r="I16" s="358"/>
      <c r="J16" s="358"/>
      <c r="K16" s="358"/>
      <c r="L16" s="358"/>
      <c r="M16" s="358"/>
      <c r="N16" s="359"/>
      <c r="O16" s="104">
        <f>SUM(O8:O15)</f>
        <v>0</v>
      </c>
      <c r="P16" s="60">
        <f>SUM(P8:P15)</f>
        <v>0</v>
      </c>
      <c r="Q16" s="60">
        <f>SUM(Q8:Q15)</f>
        <v>0</v>
      </c>
      <c r="R16" s="105">
        <f>SUM(R8:R15)</f>
        <v>0</v>
      </c>
    </row>
    <row r="18" spans="2:15" s="1" customFormat="1" ht="11.25" x14ac:dyDescent="0.15">
      <c r="B18" s="1" t="s">
        <v>413</v>
      </c>
      <c r="C18" s="18"/>
      <c r="D18" s="18"/>
      <c r="E18" s="18"/>
      <c r="F18" s="18"/>
      <c r="G18" s="18"/>
      <c r="H18" s="18"/>
      <c r="I18" s="18"/>
      <c r="O18" s="18"/>
    </row>
    <row r="19" spans="2:15" s="1" customFormat="1" ht="11.25" x14ac:dyDescent="0.15">
      <c r="B19" s="1" t="s">
        <v>414</v>
      </c>
      <c r="C19" s="18"/>
      <c r="D19" s="18"/>
      <c r="E19" s="18"/>
      <c r="F19" s="18"/>
      <c r="G19" s="18"/>
      <c r="H19" s="18"/>
      <c r="I19" s="18"/>
      <c r="O19" s="18"/>
    </row>
    <row r="20" spans="2:15" s="1" customFormat="1" ht="11.25" x14ac:dyDescent="0.15">
      <c r="C20" s="18"/>
      <c r="D20" s="18"/>
      <c r="E20" s="18"/>
      <c r="F20" s="18"/>
      <c r="G20" s="18"/>
      <c r="H20" s="18"/>
      <c r="I20" s="18"/>
      <c r="O20" s="18"/>
    </row>
    <row r="21" spans="2:15" s="1" customFormat="1" ht="11.25" x14ac:dyDescent="0.15">
      <c r="B21" s="1" t="s">
        <v>174</v>
      </c>
      <c r="C21" s="18"/>
      <c r="D21" s="18"/>
      <c r="E21" s="18"/>
      <c r="F21" s="18"/>
      <c r="G21" s="18"/>
      <c r="H21" s="18"/>
      <c r="I21" s="18"/>
      <c r="O21" s="18"/>
    </row>
    <row r="22" spans="2:15" s="1" customFormat="1" ht="11.25" x14ac:dyDescent="0.15">
      <c r="B22" s="44" t="s">
        <v>417</v>
      </c>
      <c r="C22" s="1" t="s">
        <v>407</v>
      </c>
      <c r="D22" s="18"/>
      <c r="E22" s="18"/>
      <c r="F22" s="18"/>
      <c r="G22" s="18"/>
      <c r="H22" s="18"/>
      <c r="I22" s="18"/>
      <c r="O22" s="18"/>
    </row>
    <row r="23" spans="2:15" s="1" customFormat="1" ht="11.25" x14ac:dyDescent="0.15">
      <c r="B23" s="19" t="s">
        <v>410</v>
      </c>
      <c r="C23" s="1" t="s">
        <v>408</v>
      </c>
      <c r="D23" s="18"/>
      <c r="E23" s="18"/>
      <c r="F23" s="18"/>
      <c r="G23" s="18"/>
      <c r="H23" s="18"/>
      <c r="I23" s="18"/>
      <c r="O23" s="18"/>
    </row>
    <row r="24" spans="2:15" s="1" customFormat="1" ht="11.25" x14ac:dyDescent="0.15">
      <c r="B24" s="19" t="s">
        <v>398</v>
      </c>
      <c r="C24" s="1" t="s">
        <v>406</v>
      </c>
      <c r="D24" s="18"/>
      <c r="E24" s="18"/>
      <c r="F24" s="18"/>
      <c r="G24" s="18"/>
      <c r="H24" s="18"/>
      <c r="I24" s="18"/>
      <c r="O24" s="18"/>
    </row>
    <row r="25" spans="2:15" s="1" customFormat="1" ht="11.25" x14ac:dyDescent="0.15">
      <c r="B25" s="19" t="s">
        <v>397</v>
      </c>
      <c r="C25" s="1" t="s">
        <v>403</v>
      </c>
      <c r="D25" s="18"/>
      <c r="E25" s="18"/>
      <c r="F25" s="18"/>
      <c r="G25" s="18"/>
      <c r="H25" s="18"/>
      <c r="I25" s="18"/>
      <c r="O25" s="18"/>
    </row>
    <row r="26" spans="2:15" s="1" customFormat="1" ht="11.25" x14ac:dyDescent="0.15">
      <c r="B26" s="19" t="s">
        <v>400</v>
      </c>
      <c r="C26" s="1" t="s">
        <v>401</v>
      </c>
      <c r="D26" s="18"/>
      <c r="E26" s="18"/>
      <c r="F26" s="18"/>
      <c r="G26" s="18"/>
      <c r="H26" s="18"/>
      <c r="I26" s="18"/>
      <c r="O26" s="18"/>
    </row>
    <row r="27" spans="2:15" s="1" customFormat="1" ht="11.25" x14ac:dyDescent="0.15">
      <c r="B27" s="19" t="s">
        <v>175</v>
      </c>
      <c r="C27" s="1" t="s">
        <v>412</v>
      </c>
      <c r="D27" s="18"/>
      <c r="E27" s="18"/>
      <c r="F27" s="18"/>
      <c r="G27" s="18"/>
      <c r="H27" s="18"/>
      <c r="I27" s="18"/>
      <c r="O27" s="18"/>
    </row>
    <row r="28" spans="2:15" s="1" customFormat="1" ht="13.5" x14ac:dyDescent="0.15">
      <c r="B28" s="19" t="s">
        <v>177</v>
      </c>
      <c r="C28" s="86" t="s">
        <v>526</v>
      </c>
      <c r="D28" s="18"/>
      <c r="E28" s="18"/>
      <c r="F28" s="18"/>
      <c r="G28" s="18"/>
      <c r="H28" s="18"/>
      <c r="N28" s="18"/>
    </row>
    <row r="29" spans="2:15" s="1" customFormat="1" ht="13.5" x14ac:dyDescent="0.15">
      <c r="B29" s="19" t="s">
        <v>176</v>
      </c>
      <c r="C29" s="86" t="s">
        <v>542</v>
      </c>
      <c r="D29" s="18"/>
      <c r="E29" s="18"/>
      <c r="F29" s="18"/>
      <c r="G29" s="18"/>
      <c r="H29" s="18"/>
      <c r="N29" s="18"/>
    </row>
    <row r="30" spans="2:15" s="1" customFormat="1" ht="11.25" x14ac:dyDescent="0.15">
      <c r="B30" s="19" t="s">
        <v>178</v>
      </c>
      <c r="C30" s="86" t="s">
        <v>416</v>
      </c>
      <c r="D30" s="18"/>
      <c r="E30" s="18"/>
      <c r="F30" s="18"/>
      <c r="G30" s="18"/>
      <c r="H30" s="18"/>
      <c r="N30" s="18"/>
    </row>
    <row r="31" spans="2:15" s="1" customFormat="1" ht="11.25" x14ac:dyDescent="0.15">
      <c r="B31" s="19" t="s">
        <v>179</v>
      </c>
      <c r="C31" s="86" t="s">
        <v>180</v>
      </c>
      <c r="D31" s="18"/>
      <c r="E31" s="18"/>
      <c r="F31" s="18"/>
      <c r="G31" s="18"/>
      <c r="H31" s="18"/>
      <c r="N31" s="18"/>
    </row>
    <row r="32" spans="2:15" s="1" customFormat="1" ht="13.5" x14ac:dyDescent="0.15">
      <c r="C32" s="1" t="s">
        <v>491</v>
      </c>
      <c r="D32" s="18"/>
      <c r="E32" s="18"/>
      <c r="F32" s="18"/>
      <c r="G32" s="18"/>
      <c r="H32" s="18"/>
      <c r="N32" s="18"/>
    </row>
    <row r="33" spans="3:14" s="1" customFormat="1" ht="13.5" x14ac:dyDescent="0.15">
      <c r="C33" s="1" t="s">
        <v>419</v>
      </c>
      <c r="D33" s="18"/>
      <c r="E33" s="18"/>
      <c r="F33" s="18"/>
      <c r="G33" s="18"/>
      <c r="H33" s="18"/>
      <c r="N33" s="18"/>
    </row>
    <row r="34" spans="3:14" s="1" customFormat="1" ht="11.25" x14ac:dyDescent="0.15">
      <c r="C34" s="86" t="s">
        <v>420</v>
      </c>
      <c r="D34" s="18"/>
      <c r="E34" s="18"/>
      <c r="F34" s="18"/>
      <c r="G34" s="18"/>
      <c r="H34" s="18"/>
      <c r="N34" s="18"/>
    </row>
    <row r="35" spans="3:14" s="1" customFormat="1" ht="11.25" x14ac:dyDescent="0.15">
      <c r="C35" s="86" t="s">
        <v>181</v>
      </c>
      <c r="D35" s="18"/>
      <c r="E35" s="18"/>
      <c r="F35" s="18"/>
      <c r="G35" s="18"/>
      <c r="H35" s="18"/>
      <c r="N35" s="18"/>
    </row>
    <row r="36" spans="3:14" s="1" customFormat="1" ht="13.5" x14ac:dyDescent="0.15">
      <c r="C36" s="1" t="s">
        <v>527</v>
      </c>
      <c r="D36" s="18"/>
      <c r="E36" s="18"/>
      <c r="F36" s="18"/>
      <c r="G36" s="18"/>
      <c r="H36" s="18"/>
      <c r="N36" s="18"/>
    </row>
    <row r="37" spans="3:14" s="1" customFormat="1" ht="11.25" x14ac:dyDescent="0.15">
      <c r="D37" s="18"/>
      <c r="E37" s="18"/>
      <c r="F37" s="18"/>
      <c r="G37" s="18"/>
      <c r="H37" s="18"/>
      <c r="N37" s="18"/>
    </row>
  </sheetData>
  <mergeCells count="12">
    <mergeCell ref="B16:N16"/>
    <mergeCell ref="B6:B7"/>
    <mergeCell ref="C6:C7"/>
    <mergeCell ref="D6:D7"/>
    <mergeCell ref="E6:E7"/>
    <mergeCell ref="F6:F7"/>
    <mergeCell ref="G6:G7"/>
    <mergeCell ref="H6:H7"/>
    <mergeCell ref="I6:L6"/>
    <mergeCell ref="M6:M7"/>
    <mergeCell ref="N6:N7"/>
    <mergeCell ref="O6:R6"/>
  </mergeCells>
  <phoneticPr fontId="14"/>
  <printOptions horizontalCentered="1"/>
  <pageMargins left="0.39370078740157483" right="0.39370078740157483" top="0.78740157480314965" bottom="0.39370078740157483" header="0.51181102362204722" footer="0.19685039370078741"/>
  <pageSetup paperSize="9" scale="96" fitToHeight="0" orientation="landscape" r:id="rId1"/>
  <headerFooter alignWithMargins="0">
    <oddHeader>&amp;C&amp;12公園緑地施設標準図集　標準土工量集計表</oddHeader>
    <oddFooter>&amp;C&amp;A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99FF"/>
  </sheetPr>
  <dimension ref="B1:W35"/>
  <sheetViews>
    <sheetView showGridLines="0" view="pageBreakPreview" zoomScaleNormal="100" zoomScaleSheetLayoutView="100" workbookViewId="0">
      <selection activeCell="D10" sqref="D10:L10"/>
    </sheetView>
  </sheetViews>
  <sheetFormatPr defaultRowHeight="12" x14ac:dyDescent="0.15"/>
  <cols>
    <col min="1" max="1" width="2.6328125" style="90" customWidth="1"/>
    <col min="2" max="2" width="2.81640625" style="88" customWidth="1"/>
    <col min="3" max="3" width="3.453125" style="89" customWidth="1"/>
    <col min="4" max="12" width="8.7265625" style="90"/>
    <col min="13" max="13" width="4.6328125" style="90" customWidth="1"/>
    <col min="14" max="16384" width="8.7265625" style="90"/>
  </cols>
  <sheetData>
    <row r="1" spans="2:23" ht="6.75" customHeight="1" x14ac:dyDescent="0.15"/>
    <row r="2" spans="2:23" ht="18.75" customHeight="1" x14ac:dyDescent="0.15">
      <c r="B2" s="318" t="s">
        <v>0</v>
      </c>
      <c r="C2" s="318"/>
      <c r="D2" s="318"/>
      <c r="E2" s="318"/>
      <c r="F2" s="318"/>
      <c r="G2" s="318"/>
      <c r="H2" s="318"/>
      <c r="I2" s="318"/>
      <c r="J2" s="318"/>
      <c r="K2" s="318"/>
      <c r="L2" s="318"/>
    </row>
    <row r="3" spans="2:23" ht="9" customHeight="1" x14ac:dyDescent="0.15"/>
    <row r="4" spans="2:23" s="92" customFormat="1" ht="18.75" customHeight="1" x14ac:dyDescent="0.15">
      <c r="B4" s="91">
        <v>1</v>
      </c>
      <c r="C4" s="315" t="s">
        <v>517</v>
      </c>
      <c r="D4" s="315"/>
      <c r="E4" s="315"/>
      <c r="F4" s="315"/>
      <c r="G4" s="315"/>
      <c r="H4" s="315"/>
      <c r="I4" s="315"/>
      <c r="J4" s="315"/>
      <c r="K4" s="315"/>
      <c r="L4" s="315"/>
    </row>
    <row r="5" spans="2:23" s="92" customFormat="1" ht="15.95" customHeight="1" x14ac:dyDescent="0.15">
      <c r="B5" s="91"/>
    </row>
    <row r="6" spans="2:23" s="92" customFormat="1" ht="18.75" customHeight="1" x14ac:dyDescent="0.15">
      <c r="B6" s="91">
        <v>2</v>
      </c>
      <c r="C6" s="93" t="s">
        <v>328</v>
      </c>
    </row>
    <row r="7" spans="2:23" s="92" customFormat="1" ht="60" customHeight="1" x14ac:dyDescent="0.15">
      <c r="B7" s="91"/>
      <c r="C7" s="316" t="s">
        <v>552</v>
      </c>
      <c r="D7" s="317"/>
      <c r="E7" s="317"/>
      <c r="F7" s="317"/>
      <c r="G7" s="317"/>
      <c r="H7" s="317"/>
      <c r="I7" s="317"/>
      <c r="J7" s="317"/>
      <c r="K7" s="317"/>
      <c r="L7" s="317"/>
      <c r="N7" s="319"/>
      <c r="O7" s="320"/>
      <c r="P7" s="320"/>
      <c r="Q7" s="320"/>
      <c r="R7" s="320"/>
      <c r="S7" s="320"/>
      <c r="T7" s="320"/>
      <c r="U7" s="320"/>
      <c r="V7" s="320"/>
      <c r="W7" s="320"/>
    </row>
    <row r="8" spans="2:23" s="92" customFormat="1" ht="15.95" customHeight="1" x14ac:dyDescent="0.15">
      <c r="B8" s="91"/>
      <c r="C8" s="94"/>
    </row>
    <row r="9" spans="2:23" s="92" customFormat="1" ht="18.75" customHeight="1" x14ac:dyDescent="0.15">
      <c r="B9" s="95">
        <v>3</v>
      </c>
      <c r="C9" s="315" t="s">
        <v>327</v>
      </c>
      <c r="D9" s="315"/>
      <c r="E9" s="315"/>
      <c r="F9" s="315"/>
      <c r="G9" s="315"/>
      <c r="H9" s="315"/>
      <c r="I9" s="315"/>
      <c r="J9" s="315"/>
      <c r="K9" s="315"/>
      <c r="L9" s="315"/>
    </row>
    <row r="10" spans="2:23" s="92" customFormat="1" ht="138.75" customHeight="1" x14ac:dyDescent="0.15">
      <c r="B10" s="96"/>
      <c r="C10" s="97" t="s">
        <v>453</v>
      </c>
      <c r="D10" s="313" t="s">
        <v>553</v>
      </c>
      <c r="E10" s="313"/>
      <c r="F10" s="313"/>
      <c r="G10" s="313"/>
      <c r="H10" s="313"/>
      <c r="I10" s="313"/>
      <c r="J10" s="313"/>
      <c r="K10" s="313"/>
      <c r="L10" s="313"/>
    </row>
    <row r="11" spans="2:23" s="92" customFormat="1" ht="8.1" customHeight="1" x14ac:dyDescent="0.15">
      <c r="B11" s="96"/>
      <c r="C11" s="99"/>
      <c r="D11" s="100"/>
      <c r="E11" s="100"/>
      <c r="F11" s="100"/>
      <c r="G11" s="100"/>
      <c r="H11" s="100"/>
      <c r="I11" s="100"/>
      <c r="J11" s="100"/>
      <c r="K11" s="100"/>
      <c r="L11" s="100"/>
    </row>
    <row r="12" spans="2:23" s="92" customFormat="1" ht="18.75" customHeight="1" x14ac:dyDescent="0.15">
      <c r="B12" s="96"/>
      <c r="C12" s="97" t="s">
        <v>448</v>
      </c>
      <c r="D12" s="314" t="s">
        <v>329</v>
      </c>
      <c r="E12" s="314"/>
      <c r="F12" s="314"/>
      <c r="G12" s="314"/>
      <c r="H12" s="314"/>
      <c r="I12" s="314"/>
      <c r="J12" s="314"/>
      <c r="K12" s="314"/>
      <c r="L12" s="314"/>
    </row>
    <row r="13" spans="2:23" s="92" customFormat="1" ht="32.25" customHeight="1" x14ac:dyDescent="0.15">
      <c r="B13" s="96"/>
      <c r="C13" s="99"/>
      <c r="D13" s="313" t="s">
        <v>450</v>
      </c>
      <c r="E13" s="314"/>
      <c r="F13" s="314"/>
      <c r="G13" s="314"/>
      <c r="H13" s="314"/>
      <c r="I13" s="314"/>
      <c r="J13" s="314"/>
      <c r="K13" s="314"/>
      <c r="L13" s="314"/>
    </row>
    <row r="14" spans="2:23" s="92" customFormat="1" ht="8.1" customHeight="1" x14ac:dyDescent="0.15">
      <c r="B14" s="96"/>
      <c r="C14" s="99"/>
      <c r="D14" s="98"/>
      <c r="E14" s="100"/>
      <c r="F14" s="100"/>
      <c r="G14" s="100"/>
      <c r="H14" s="100"/>
      <c r="I14" s="100"/>
      <c r="J14" s="100"/>
      <c r="K14" s="100"/>
      <c r="L14" s="100"/>
    </row>
    <row r="15" spans="2:23" s="92" customFormat="1" ht="18.75" customHeight="1" x14ac:dyDescent="0.15">
      <c r="B15" s="96"/>
      <c r="C15" s="97" t="s">
        <v>449</v>
      </c>
      <c r="D15" s="314" t="s">
        <v>451</v>
      </c>
      <c r="E15" s="314"/>
      <c r="F15" s="314"/>
      <c r="G15" s="314"/>
      <c r="H15" s="314"/>
      <c r="I15" s="314"/>
      <c r="J15" s="314"/>
      <c r="K15" s="314"/>
      <c r="L15" s="314"/>
    </row>
    <row r="16" spans="2:23" s="92" customFormat="1" ht="30" customHeight="1" x14ac:dyDescent="0.15">
      <c r="B16" s="96"/>
      <c r="C16" s="99"/>
      <c r="D16" s="313" t="s">
        <v>452</v>
      </c>
      <c r="E16" s="314"/>
      <c r="F16" s="314"/>
      <c r="G16" s="314"/>
      <c r="H16" s="314"/>
      <c r="I16" s="314"/>
      <c r="J16" s="314"/>
      <c r="K16" s="314"/>
      <c r="L16" s="314"/>
    </row>
    <row r="17" spans="2:12" s="92" customFormat="1" ht="15.95" customHeight="1" x14ac:dyDescent="0.15">
      <c r="B17" s="96"/>
      <c r="C17" s="99"/>
      <c r="D17" s="98"/>
      <c r="E17" s="100"/>
      <c r="F17" s="100"/>
      <c r="G17" s="100"/>
      <c r="H17" s="100"/>
      <c r="I17" s="100"/>
      <c r="J17" s="100"/>
      <c r="K17" s="100"/>
      <c r="L17" s="100"/>
    </row>
    <row r="18" spans="2:12" s="92" customFormat="1" ht="18.75" customHeight="1" x14ac:dyDescent="0.15">
      <c r="B18" s="95">
        <v>4</v>
      </c>
      <c r="C18" s="315" t="s">
        <v>520</v>
      </c>
      <c r="D18" s="315"/>
      <c r="E18" s="315"/>
      <c r="F18" s="315"/>
      <c r="G18" s="315"/>
      <c r="H18" s="315"/>
      <c r="I18" s="315"/>
      <c r="J18" s="315"/>
      <c r="K18" s="315"/>
      <c r="L18" s="315"/>
    </row>
    <row r="19" spans="2:12" s="92" customFormat="1" ht="45" customHeight="1" x14ac:dyDescent="0.15">
      <c r="B19" s="96"/>
      <c r="C19" s="316" t="s">
        <v>521</v>
      </c>
      <c r="D19" s="317"/>
      <c r="E19" s="317"/>
      <c r="F19" s="317"/>
      <c r="G19" s="317"/>
      <c r="H19" s="317"/>
      <c r="I19" s="317"/>
      <c r="J19" s="317"/>
      <c r="K19" s="317"/>
      <c r="L19" s="317"/>
    </row>
    <row r="20" spans="2:12" s="92" customFormat="1" ht="21.75" customHeight="1" x14ac:dyDescent="0.15">
      <c r="B20" s="96"/>
      <c r="C20" s="99"/>
      <c r="D20" s="100"/>
      <c r="E20" s="100"/>
      <c r="F20" s="100"/>
      <c r="G20" s="100"/>
      <c r="H20" s="100"/>
      <c r="I20" s="100"/>
      <c r="J20" s="100"/>
      <c r="K20" s="100"/>
      <c r="L20" s="100"/>
    </row>
    <row r="21" spans="2:12" ht="15" customHeight="1" x14ac:dyDescent="0.15">
      <c r="B21" s="101"/>
      <c r="C21" s="101"/>
      <c r="D21" s="102"/>
    </row>
    <row r="22" spans="2:12" ht="15" customHeight="1" x14ac:dyDescent="0.15">
      <c r="B22" s="101"/>
      <c r="C22" s="101"/>
      <c r="D22" s="103"/>
    </row>
    <row r="23" spans="2:12" ht="15" customHeight="1" x14ac:dyDescent="0.15">
      <c r="B23" s="101"/>
      <c r="C23" s="101"/>
    </row>
    <row r="24" spans="2:12" ht="15" customHeight="1" x14ac:dyDescent="0.15">
      <c r="B24" s="101"/>
      <c r="C24" s="101"/>
    </row>
    <row r="25" spans="2:12" ht="15" customHeight="1" x14ac:dyDescent="0.15">
      <c r="B25" s="101"/>
      <c r="C25" s="101"/>
    </row>
    <row r="26" spans="2:12" ht="15" customHeight="1" x14ac:dyDescent="0.15">
      <c r="B26" s="101"/>
      <c r="C26" s="101"/>
    </row>
    <row r="27" spans="2:12" ht="15" customHeight="1" x14ac:dyDescent="0.15">
      <c r="B27" s="101"/>
      <c r="C27" s="101"/>
    </row>
    <row r="28" spans="2:12" ht="15" customHeight="1" x14ac:dyDescent="0.15">
      <c r="B28" s="101"/>
      <c r="C28" s="101"/>
    </row>
    <row r="29" spans="2:12" ht="15" customHeight="1" x14ac:dyDescent="0.15">
      <c r="B29" s="101"/>
      <c r="C29" s="101"/>
    </row>
    <row r="30" spans="2:12" ht="15" customHeight="1" x14ac:dyDescent="0.15">
      <c r="B30" s="101"/>
      <c r="C30" s="101"/>
    </row>
    <row r="31" spans="2:12" ht="15" customHeight="1" x14ac:dyDescent="0.15">
      <c r="B31" s="101"/>
      <c r="C31" s="101"/>
    </row>
    <row r="32" spans="2:12" ht="15" customHeight="1" x14ac:dyDescent="0.15">
      <c r="B32" s="101"/>
      <c r="C32" s="101"/>
    </row>
    <row r="33" spans="2:3" ht="15" customHeight="1" x14ac:dyDescent="0.15">
      <c r="B33" s="101"/>
      <c r="C33" s="101"/>
    </row>
    <row r="34" spans="2:3" ht="15" customHeight="1" x14ac:dyDescent="0.15"/>
    <row r="35" spans="2:3" ht="15" customHeight="1" x14ac:dyDescent="0.15"/>
  </sheetData>
  <mergeCells count="12">
    <mergeCell ref="N7:W7"/>
    <mergeCell ref="C7:L7"/>
    <mergeCell ref="B2:L2"/>
    <mergeCell ref="C4:L4"/>
    <mergeCell ref="C9:L9"/>
    <mergeCell ref="D10:L10"/>
    <mergeCell ref="D15:L15"/>
    <mergeCell ref="D16:L16"/>
    <mergeCell ref="C18:L18"/>
    <mergeCell ref="C19:L19"/>
    <mergeCell ref="D13:L13"/>
    <mergeCell ref="D12:L12"/>
  </mergeCells>
  <phoneticPr fontId="1"/>
  <printOptions horizontalCentered="1"/>
  <pageMargins left="0.39370078740157483" right="0.39370078740157483" top="0.78740157480314965" bottom="0.59055118110236227" header="0.51181102362204722" footer="0.39370078740157483"/>
  <pageSetup paperSize="9" orientation="landscape" r:id="rId1"/>
  <headerFooter alignWithMargins="0"/>
  <ignoredErrors>
    <ignoredError sqref="B7 C11 C13"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3" tint="0.59999389629810485"/>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5" width="6.1796875" style="2" bestFit="1" customWidth="1"/>
    <col min="16" max="16" width="7"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362</v>
      </c>
      <c r="C2" s="77"/>
      <c r="D2" s="77"/>
      <c r="E2" s="77"/>
      <c r="F2" s="77"/>
      <c r="G2" s="77"/>
      <c r="H2" s="77"/>
      <c r="I2" s="77"/>
      <c r="J2" s="77"/>
      <c r="K2" s="77"/>
      <c r="L2" s="77"/>
      <c r="M2" s="77"/>
      <c r="N2" s="77"/>
      <c r="O2" s="77"/>
      <c r="P2" s="77"/>
      <c r="Q2" s="77"/>
    </row>
    <row r="3" spans="1:17" s="48" customFormat="1" ht="12" customHeight="1" x14ac:dyDescent="0.15">
      <c r="B3" s="66" t="s">
        <v>550</v>
      </c>
      <c r="C3" s="66"/>
      <c r="D3" s="66"/>
      <c r="E3" s="66"/>
      <c r="F3" s="66"/>
      <c r="G3" s="66"/>
      <c r="H3" s="66"/>
      <c r="I3" s="66"/>
      <c r="J3" s="66"/>
      <c r="K3" s="66"/>
      <c r="L3" s="66"/>
      <c r="M3" s="66"/>
      <c r="N3" s="66"/>
      <c r="O3" s="66"/>
      <c r="P3" s="66"/>
      <c r="Q3" s="66"/>
    </row>
    <row r="4" spans="1:17" s="48" customFormat="1" ht="12" customHeight="1" x14ac:dyDescent="0.15">
      <c r="B4" s="66" t="s">
        <v>548</v>
      </c>
      <c r="C4" s="68"/>
      <c r="D4" s="68"/>
      <c r="E4" s="68"/>
      <c r="F4" s="68"/>
      <c r="G4" s="68"/>
      <c r="H4" s="68"/>
      <c r="I4" s="68"/>
      <c r="J4" s="68"/>
      <c r="K4" s="68"/>
      <c r="L4" s="68"/>
      <c r="M4" s="68"/>
      <c r="N4" s="68"/>
      <c r="O4" s="68"/>
      <c r="P4" s="68"/>
      <c r="Q4" s="68"/>
    </row>
    <row r="5" spans="1:17" ht="12" customHeight="1" x14ac:dyDescent="0.15">
      <c r="A5" s="2" t="s">
        <v>120</v>
      </c>
      <c r="B5" s="326" t="s">
        <v>1</v>
      </c>
      <c r="C5" s="326" t="s">
        <v>2</v>
      </c>
      <c r="D5" s="344" t="s">
        <v>3</v>
      </c>
      <c r="E5" s="345"/>
      <c r="F5" s="345"/>
      <c r="G5" s="345"/>
      <c r="H5" s="345"/>
      <c r="I5" s="346"/>
      <c r="J5" s="326" t="s">
        <v>4</v>
      </c>
      <c r="K5" s="326" t="s">
        <v>5</v>
      </c>
      <c r="L5" s="344" t="s">
        <v>6</v>
      </c>
      <c r="M5" s="345"/>
      <c r="N5" s="345"/>
      <c r="O5" s="345"/>
      <c r="P5" s="345"/>
      <c r="Q5" s="346"/>
    </row>
    <row r="6" spans="1:17" ht="42.75" thickBot="1" x14ac:dyDescent="0.2">
      <c r="A6" s="3" t="s">
        <v>83</v>
      </c>
      <c r="B6" s="328"/>
      <c r="C6" s="328"/>
      <c r="D6" s="6" t="s">
        <v>84</v>
      </c>
      <c r="E6" s="7" t="s">
        <v>85</v>
      </c>
      <c r="F6" s="7" t="s">
        <v>86</v>
      </c>
      <c r="G6" s="7" t="s">
        <v>87</v>
      </c>
      <c r="H6" s="7" t="s">
        <v>88</v>
      </c>
      <c r="I6" s="8" t="s">
        <v>7</v>
      </c>
      <c r="J6" s="328"/>
      <c r="K6" s="328"/>
      <c r="L6" s="6" t="s">
        <v>84</v>
      </c>
      <c r="M6" s="7" t="s">
        <v>85</v>
      </c>
      <c r="N6" s="7" t="s">
        <v>86</v>
      </c>
      <c r="O6" s="7" t="s">
        <v>87</v>
      </c>
      <c r="P6" s="7" t="s">
        <v>88</v>
      </c>
      <c r="Q6" s="8" t="s">
        <v>7</v>
      </c>
    </row>
    <row r="7" spans="1:17" ht="21.75" thickTop="1" x14ac:dyDescent="0.15">
      <c r="A7" s="3" t="s">
        <v>26</v>
      </c>
      <c r="B7" s="134" t="s">
        <v>188</v>
      </c>
      <c r="C7" s="25" t="s">
        <v>189</v>
      </c>
      <c r="D7" s="193"/>
      <c r="E7" s="194"/>
      <c r="F7" s="194"/>
      <c r="G7" s="195"/>
      <c r="H7" s="83">
        <f t="shared" ref="H7:H22" si="0">-I7:I7</f>
        <v>-0.122</v>
      </c>
      <c r="I7" s="196">
        <v>0.122</v>
      </c>
      <c r="J7" s="197"/>
      <c r="K7" s="135" t="s">
        <v>20</v>
      </c>
      <c r="L7" s="144">
        <f t="shared" ref="L7:L25" si="1">ROUNDDOWN(D7*$J7,3)</f>
        <v>0</v>
      </c>
      <c r="M7" s="145">
        <f t="shared" ref="M7:M25" si="2">ROUNDDOWN(E7*$J7,3)</f>
        <v>0</v>
      </c>
      <c r="N7" s="145">
        <f t="shared" ref="N7:N25" si="3">ROUNDDOWN(F7*$J7,3)</f>
        <v>0</v>
      </c>
      <c r="O7" s="145">
        <f t="shared" ref="O7:O25" si="4">ROUNDDOWN(G7*$J7,3)</f>
        <v>0</v>
      </c>
      <c r="P7" s="145">
        <f t="shared" ref="P7:P25" si="5">ROUNDDOWN(H7*$J7,3)</f>
        <v>0</v>
      </c>
      <c r="Q7" s="146">
        <f t="shared" ref="Q7:Q25" si="6">ROUNDDOWN(I7*$J7,3)</f>
        <v>0</v>
      </c>
    </row>
    <row r="8" spans="1:17" ht="21" x14ac:dyDescent="0.15">
      <c r="A8" s="3" t="s">
        <v>26</v>
      </c>
      <c r="B8" s="47" t="s">
        <v>188</v>
      </c>
      <c r="C8" s="24" t="s">
        <v>190</v>
      </c>
      <c r="D8" s="158"/>
      <c r="E8" s="111"/>
      <c r="F8" s="111"/>
      <c r="G8" s="159"/>
      <c r="H8" s="83">
        <f t="shared" si="0"/>
        <v>-0.16</v>
      </c>
      <c r="I8" s="151">
        <v>0.16</v>
      </c>
      <c r="J8" s="156"/>
      <c r="K8" s="56" t="s">
        <v>20</v>
      </c>
      <c r="L8" s="153">
        <f t="shared" si="1"/>
        <v>0</v>
      </c>
      <c r="M8" s="154">
        <f t="shared" si="2"/>
        <v>0</v>
      </c>
      <c r="N8" s="154">
        <f t="shared" si="3"/>
        <v>0</v>
      </c>
      <c r="O8" s="154">
        <f t="shared" si="4"/>
        <v>0</v>
      </c>
      <c r="P8" s="154">
        <f t="shared" si="5"/>
        <v>0</v>
      </c>
      <c r="Q8" s="155">
        <f t="shared" si="6"/>
        <v>0</v>
      </c>
    </row>
    <row r="9" spans="1:17" ht="21" x14ac:dyDescent="0.15">
      <c r="A9" s="3" t="s">
        <v>26</v>
      </c>
      <c r="B9" s="47" t="s">
        <v>188</v>
      </c>
      <c r="C9" s="24" t="s">
        <v>191</v>
      </c>
      <c r="D9" s="158"/>
      <c r="E9" s="111"/>
      <c r="F9" s="111"/>
      <c r="G9" s="159"/>
      <c r="H9" s="83">
        <f t="shared" si="0"/>
        <v>-0.20200000000000001</v>
      </c>
      <c r="I9" s="151">
        <v>0.20200000000000001</v>
      </c>
      <c r="J9" s="156"/>
      <c r="K9" s="56" t="s">
        <v>20</v>
      </c>
      <c r="L9" s="153">
        <f t="shared" si="1"/>
        <v>0</v>
      </c>
      <c r="M9" s="154">
        <f t="shared" si="2"/>
        <v>0</v>
      </c>
      <c r="N9" s="154">
        <f t="shared" si="3"/>
        <v>0</v>
      </c>
      <c r="O9" s="154">
        <f t="shared" si="4"/>
        <v>0</v>
      </c>
      <c r="P9" s="154">
        <f t="shared" si="5"/>
        <v>0</v>
      </c>
      <c r="Q9" s="155">
        <f t="shared" si="6"/>
        <v>0</v>
      </c>
    </row>
    <row r="10" spans="1:17" ht="21" x14ac:dyDescent="0.15">
      <c r="A10" s="3" t="s">
        <v>26</v>
      </c>
      <c r="B10" s="47" t="s">
        <v>188</v>
      </c>
      <c r="C10" s="24" t="s">
        <v>192</v>
      </c>
      <c r="D10" s="198"/>
      <c r="E10" s="111"/>
      <c r="F10" s="111"/>
      <c r="G10" s="159"/>
      <c r="H10" s="83">
        <f t="shared" si="0"/>
        <v>-6.0999999999999999E-2</v>
      </c>
      <c r="I10" s="151">
        <v>6.0999999999999999E-2</v>
      </c>
      <c r="J10" s="156"/>
      <c r="K10" s="56" t="s">
        <v>22</v>
      </c>
      <c r="L10" s="153">
        <f t="shared" si="1"/>
        <v>0</v>
      </c>
      <c r="M10" s="154">
        <f t="shared" si="2"/>
        <v>0</v>
      </c>
      <c r="N10" s="154">
        <f t="shared" si="3"/>
        <v>0</v>
      </c>
      <c r="O10" s="154">
        <f t="shared" si="4"/>
        <v>0</v>
      </c>
      <c r="P10" s="154">
        <f t="shared" si="5"/>
        <v>0</v>
      </c>
      <c r="Q10" s="155">
        <f t="shared" si="6"/>
        <v>0</v>
      </c>
    </row>
    <row r="11" spans="1:17" ht="21" x14ac:dyDescent="0.15">
      <c r="A11" s="3" t="s">
        <v>26</v>
      </c>
      <c r="B11" s="47" t="s">
        <v>188</v>
      </c>
      <c r="C11" s="24" t="s">
        <v>193</v>
      </c>
      <c r="D11" s="198"/>
      <c r="E11" s="111"/>
      <c r="F11" s="111"/>
      <c r="G11" s="159"/>
      <c r="H11" s="83">
        <f t="shared" si="0"/>
        <v>-9.1999999999999998E-2</v>
      </c>
      <c r="I11" s="151">
        <v>9.1999999999999998E-2</v>
      </c>
      <c r="J11" s="156"/>
      <c r="K11" s="56" t="s">
        <v>22</v>
      </c>
      <c r="L11" s="153">
        <f t="shared" si="1"/>
        <v>0</v>
      </c>
      <c r="M11" s="154">
        <f t="shared" si="2"/>
        <v>0</v>
      </c>
      <c r="N11" s="154">
        <f t="shared" si="3"/>
        <v>0</v>
      </c>
      <c r="O11" s="154">
        <f t="shared" si="4"/>
        <v>0</v>
      </c>
      <c r="P11" s="154">
        <f t="shared" si="5"/>
        <v>0</v>
      </c>
      <c r="Q11" s="155">
        <f t="shared" si="6"/>
        <v>0</v>
      </c>
    </row>
    <row r="12" spans="1:17" ht="21" x14ac:dyDescent="0.15">
      <c r="A12" s="3" t="s">
        <v>26</v>
      </c>
      <c r="B12" s="47" t="s">
        <v>188</v>
      </c>
      <c r="C12" s="24" t="s">
        <v>194</v>
      </c>
      <c r="D12" s="198"/>
      <c r="E12" s="111"/>
      <c r="F12" s="111"/>
      <c r="G12" s="159"/>
      <c r="H12" s="83">
        <f t="shared" si="0"/>
        <v>-0.126</v>
      </c>
      <c r="I12" s="151">
        <v>0.126</v>
      </c>
      <c r="J12" s="156"/>
      <c r="K12" s="56" t="s">
        <v>22</v>
      </c>
      <c r="L12" s="153">
        <f t="shared" si="1"/>
        <v>0</v>
      </c>
      <c r="M12" s="154">
        <f t="shared" si="2"/>
        <v>0</v>
      </c>
      <c r="N12" s="154">
        <f t="shared" si="3"/>
        <v>0</v>
      </c>
      <c r="O12" s="154">
        <f t="shared" si="4"/>
        <v>0</v>
      </c>
      <c r="P12" s="154">
        <f t="shared" si="5"/>
        <v>0</v>
      </c>
      <c r="Q12" s="155">
        <f t="shared" si="6"/>
        <v>0</v>
      </c>
    </row>
    <row r="13" spans="1:17" ht="21" x14ac:dyDescent="0.15">
      <c r="A13" s="3" t="s">
        <v>26</v>
      </c>
      <c r="B13" s="47" t="s">
        <v>195</v>
      </c>
      <c r="C13" s="24" t="s">
        <v>196</v>
      </c>
      <c r="D13" s="198"/>
      <c r="E13" s="111"/>
      <c r="F13" s="111"/>
      <c r="G13" s="159"/>
      <c r="H13" s="83">
        <f t="shared" si="0"/>
        <v>-0.122</v>
      </c>
      <c r="I13" s="151">
        <v>0.122</v>
      </c>
      <c r="J13" s="156"/>
      <c r="K13" s="56" t="s">
        <v>20</v>
      </c>
      <c r="L13" s="153">
        <f t="shared" si="1"/>
        <v>0</v>
      </c>
      <c r="M13" s="154">
        <f t="shared" si="2"/>
        <v>0</v>
      </c>
      <c r="N13" s="154">
        <f t="shared" si="3"/>
        <v>0</v>
      </c>
      <c r="O13" s="154">
        <f t="shared" si="4"/>
        <v>0</v>
      </c>
      <c r="P13" s="154">
        <f t="shared" si="5"/>
        <v>0</v>
      </c>
      <c r="Q13" s="155">
        <f t="shared" si="6"/>
        <v>0</v>
      </c>
    </row>
    <row r="14" spans="1:17" ht="21" x14ac:dyDescent="0.15">
      <c r="A14" s="3" t="s">
        <v>26</v>
      </c>
      <c r="B14" s="47" t="s">
        <v>195</v>
      </c>
      <c r="C14" s="24" t="s">
        <v>197</v>
      </c>
      <c r="D14" s="158"/>
      <c r="E14" s="111"/>
      <c r="F14" s="111"/>
      <c r="G14" s="159"/>
      <c r="H14" s="83">
        <f t="shared" si="0"/>
        <v>-0.16</v>
      </c>
      <c r="I14" s="151">
        <v>0.16</v>
      </c>
      <c r="J14" s="156"/>
      <c r="K14" s="56" t="s">
        <v>20</v>
      </c>
      <c r="L14" s="153">
        <f t="shared" si="1"/>
        <v>0</v>
      </c>
      <c r="M14" s="154">
        <f t="shared" si="2"/>
        <v>0</v>
      </c>
      <c r="N14" s="154">
        <f t="shared" si="3"/>
        <v>0</v>
      </c>
      <c r="O14" s="154">
        <f t="shared" si="4"/>
        <v>0</v>
      </c>
      <c r="P14" s="154">
        <f t="shared" si="5"/>
        <v>0</v>
      </c>
      <c r="Q14" s="155">
        <f t="shared" si="6"/>
        <v>0</v>
      </c>
    </row>
    <row r="15" spans="1:17" ht="21" x14ac:dyDescent="0.15">
      <c r="A15" s="3" t="s">
        <v>26</v>
      </c>
      <c r="B15" s="47" t="s">
        <v>195</v>
      </c>
      <c r="C15" s="24" t="s">
        <v>198</v>
      </c>
      <c r="D15" s="158"/>
      <c r="E15" s="111"/>
      <c r="F15" s="111"/>
      <c r="G15" s="159"/>
      <c r="H15" s="83">
        <f t="shared" si="0"/>
        <v>-0.20200000000000001</v>
      </c>
      <c r="I15" s="151">
        <v>0.20200000000000001</v>
      </c>
      <c r="J15" s="156"/>
      <c r="K15" s="56" t="s">
        <v>20</v>
      </c>
      <c r="L15" s="153">
        <f t="shared" si="1"/>
        <v>0</v>
      </c>
      <c r="M15" s="154">
        <f t="shared" si="2"/>
        <v>0</v>
      </c>
      <c r="N15" s="154">
        <f t="shared" si="3"/>
        <v>0</v>
      </c>
      <c r="O15" s="154">
        <f t="shared" si="4"/>
        <v>0</v>
      </c>
      <c r="P15" s="154">
        <f t="shared" si="5"/>
        <v>0</v>
      </c>
      <c r="Q15" s="155">
        <f t="shared" si="6"/>
        <v>0</v>
      </c>
    </row>
    <row r="16" spans="1:17" ht="21" x14ac:dyDescent="0.15">
      <c r="A16" s="3" t="s">
        <v>26</v>
      </c>
      <c r="B16" s="47" t="s">
        <v>195</v>
      </c>
      <c r="C16" s="24" t="s">
        <v>199</v>
      </c>
      <c r="D16" s="198"/>
      <c r="E16" s="111"/>
      <c r="F16" s="111"/>
      <c r="G16" s="159"/>
      <c r="H16" s="83">
        <f t="shared" si="0"/>
        <v>-0.114</v>
      </c>
      <c r="I16" s="151">
        <v>0.114</v>
      </c>
      <c r="J16" s="156"/>
      <c r="K16" s="56" t="s">
        <v>22</v>
      </c>
      <c r="L16" s="153">
        <f t="shared" si="1"/>
        <v>0</v>
      </c>
      <c r="M16" s="154">
        <f t="shared" si="2"/>
        <v>0</v>
      </c>
      <c r="N16" s="154">
        <f t="shared" si="3"/>
        <v>0</v>
      </c>
      <c r="O16" s="154">
        <f t="shared" si="4"/>
        <v>0</v>
      </c>
      <c r="P16" s="154">
        <f t="shared" si="5"/>
        <v>0</v>
      </c>
      <c r="Q16" s="155">
        <f t="shared" si="6"/>
        <v>0</v>
      </c>
    </row>
    <row r="17" spans="1:17" ht="21" x14ac:dyDescent="0.15">
      <c r="A17" s="3" t="s">
        <v>26</v>
      </c>
      <c r="B17" s="47" t="s">
        <v>195</v>
      </c>
      <c r="C17" s="24" t="s">
        <v>200</v>
      </c>
      <c r="D17" s="198"/>
      <c r="E17" s="111"/>
      <c r="F17" s="111"/>
      <c r="G17" s="159"/>
      <c r="H17" s="83">
        <f t="shared" si="0"/>
        <v>-0.161</v>
      </c>
      <c r="I17" s="151">
        <v>0.161</v>
      </c>
      <c r="J17" s="156"/>
      <c r="K17" s="56" t="s">
        <v>22</v>
      </c>
      <c r="L17" s="153">
        <f t="shared" si="1"/>
        <v>0</v>
      </c>
      <c r="M17" s="154">
        <f t="shared" si="2"/>
        <v>0</v>
      </c>
      <c r="N17" s="154">
        <f t="shared" si="3"/>
        <v>0</v>
      </c>
      <c r="O17" s="154">
        <f t="shared" si="4"/>
        <v>0</v>
      </c>
      <c r="P17" s="154">
        <f t="shared" si="5"/>
        <v>0</v>
      </c>
      <c r="Q17" s="155">
        <f t="shared" si="6"/>
        <v>0</v>
      </c>
    </row>
    <row r="18" spans="1:17" ht="21" x14ac:dyDescent="0.15">
      <c r="A18" s="3" t="s">
        <v>26</v>
      </c>
      <c r="B18" s="47" t="s">
        <v>195</v>
      </c>
      <c r="C18" s="24" t="s">
        <v>201</v>
      </c>
      <c r="D18" s="198"/>
      <c r="E18" s="111"/>
      <c r="F18" s="111"/>
      <c r="G18" s="159"/>
      <c r="H18" s="83">
        <f t="shared" si="0"/>
        <v>-0.21199999999999999</v>
      </c>
      <c r="I18" s="151">
        <v>0.21199999999999999</v>
      </c>
      <c r="J18" s="156"/>
      <c r="K18" s="56" t="s">
        <v>22</v>
      </c>
      <c r="L18" s="153">
        <f t="shared" si="1"/>
        <v>0</v>
      </c>
      <c r="M18" s="154">
        <f t="shared" si="2"/>
        <v>0</v>
      </c>
      <c r="N18" s="154">
        <f t="shared" si="3"/>
        <v>0</v>
      </c>
      <c r="O18" s="154">
        <f t="shared" si="4"/>
        <v>0</v>
      </c>
      <c r="P18" s="154">
        <f t="shared" si="5"/>
        <v>0</v>
      </c>
      <c r="Q18" s="155">
        <f t="shared" si="6"/>
        <v>0</v>
      </c>
    </row>
    <row r="19" spans="1:17" ht="21" x14ac:dyDescent="0.15">
      <c r="A19" s="3" t="s">
        <v>26</v>
      </c>
      <c r="B19" s="47" t="s">
        <v>202</v>
      </c>
      <c r="C19" s="24" t="s">
        <v>203</v>
      </c>
      <c r="D19" s="158"/>
      <c r="E19" s="111"/>
      <c r="F19" s="111"/>
      <c r="G19" s="159"/>
      <c r="H19" s="83">
        <f t="shared" si="0"/>
        <v>-0.20200000000000001</v>
      </c>
      <c r="I19" s="151">
        <v>0.20200000000000001</v>
      </c>
      <c r="J19" s="156"/>
      <c r="K19" s="56" t="s">
        <v>20</v>
      </c>
      <c r="L19" s="153">
        <f t="shared" si="1"/>
        <v>0</v>
      </c>
      <c r="M19" s="154">
        <f t="shared" si="2"/>
        <v>0</v>
      </c>
      <c r="N19" s="154">
        <f t="shared" si="3"/>
        <v>0</v>
      </c>
      <c r="O19" s="154">
        <f t="shared" si="4"/>
        <v>0</v>
      </c>
      <c r="P19" s="154">
        <f t="shared" si="5"/>
        <v>0</v>
      </c>
      <c r="Q19" s="155">
        <f t="shared" si="6"/>
        <v>0</v>
      </c>
    </row>
    <row r="20" spans="1:17" ht="21" x14ac:dyDescent="0.15">
      <c r="A20" s="3" t="s">
        <v>26</v>
      </c>
      <c r="B20" s="47" t="s">
        <v>202</v>
      </c>
      <c r="C20" s="24" t="s">
        <v>204</v>
      </c>
      <c r="D20" s="198"/>
      <c r="E20" s="111"/>
      <c r="F20" s="111"/>
      <c r="G20" s="159"/>
      <c r="H20" s="83">
        <f t="shared" si="0"/>
        <v>-0.14000000000000001</v>
      </c>
      <c r="I20" s="151">
        <v>0.14000000000000001</v>
      </c>
      <c r="J20" s="156"/>
      <c r="K20" s="56" t="s">
        <v>22</v>
      </c>
      <c r="L20" s="153">
        <f t="shared" si="1"/>
        <v>0</v>
      </c>
      <c r="M20" s="154">
        <f t="shared" si="2"/>
        <v>0</v>
      </c>
      <c r="N20" s="154">
        <f t="shared" si="3"/>
        <v>0</v>
      </c>
      <c r="O20" s="154">
        <f t="shared" si="4"/>
        <v>0</v>
      </c>
      <c r="P20" s="154">
        <f t="shared" si="5"/>
        <v>0</v>
      </c>
      <c r="Q20" s="155">
        <f t="shared" si="6"/>
        <v>0</v>
      </c>
    </row>
    <row r="21" spans="1:17" ht="21" x14ac:dyDescent="0.15">
      <c r="A21" s="3" t="s">
        <v>26</v>
      </c>
      <c r="B21" s="47" t="s">
        <v>205</v>
      </c>
      <c r="C21" s="24" t="s">
        <v>206</v>
      </c>
      <c r="D21" s="158"/>
      <c r="E21" s="111"/>
      <c r="F21" s="111"/>
      <c r="G21" s="159"/>
      <c r="H21" s="83">
        <f t="shared" si="0"/>
        <v>-0.20200000000000001</v>
      </c>
      <c r="I21" s="151">
        <v>0.20200000000000001</v>
      </c>
      <c r="J21" s="156"/>
      <c r="K21" s="56" t="s">
        <v>20</v>
      </c>
      <c r="L21" s="153">
        <f t="shared" si="1"/>
        <v>0</v>
      </c>
      <c r="M21" s="154">
        <f t="shared" si="2"/>
        <v>0</v>
      </c>
      <c r="N21" s="154">
        <f t="shared" si="3"/>
        <v>0</v>
      </c>
      <c r="O21" s="154">
        <f t="shared" si="4"/>
        <v>0</v>
      </c>
      <c r="P21" s="154">
        <f t="shared" si="5"/>
        <v>0</v>
      </c>
      <c r="Q21" s="155">
        <f t="shared" si="6"/>
        <v>0</v>
      </c>
    </row>
    <row r="22" spans="1:17" ht="21" x14ac:dyDescent="0.15">
      <c r="A22" s="3" t="s">
        <v>26</v>
      </c>
      <c r="B22" s="47" t="s">
        <v>205</v>
      </c>
      <c r="C22" s="24" t="s">
        <v>207</v>
      </c>
      <c r="D22" s="198"/>
      <c r="E22" s="111"/>
      <c r="F22" s="111"/>
      <c r="G22" s="159"/>
      <c r="H22" s="83">
        <f t="shared" si="0"/>
        <v>-0.22600000000000001</v>
      </c>
      <c r="I22" s="151">
        <v>0.22600000000000001</v>
      </c>
      <c r="J22" s="156"/>
      <c r="K22" s="56" t="s">
        <v>22</v>
      </c>
      <c r="L22" s="153">
        <f t="shared" si="1"/>
        <v>0</v>
      </c>
      <c r="M22" s="154">
        <f t="shared" si="2"/>
        <v>0</v>
      </c>
      <c r="N22" s="154">
        <f t="shared" si="3"/>
        <v>0</v>
      </c>
      <c r="O22" s="154">
        <f t="shared" si="4"/>
        <v>0</v>
      </c>
      <c r="P22" s="154">
        <f t="shared" si="5"/>
        <v>0</v>
      </c>
      <c r="Q22" s="155">
        <f t="shared" si="6"/>
        <v>0</v>
      </c>
    </row>
    <row r="23" spans="1:17" ht="21" x14ac:dyDescent="0.15">
      <c r="A23" s="3" t="s">
        <v>26</v>
      </c>
      <c r="B23" s="156"/>
      <c r="C23" s="11"/>
      <c r="D23" s="158"/>
      <c r="E23" s="159"/>
      <c r="F23" s="159"/>
      <c r="G23" s="159"/>
      <c r="H23" s="159"/>
      <c r="I23" s="160"/>
      <c r="J23" s="156"/>
      <c r="K23" s="157"/>
      <c r="L23" s="153">
        <f t="shared" si="1"/>
        <v>0</v>
      </c>
      <c r="M23" s="154">
        <f t="shared" si="2"/>
        <v>0</v>
      </c>
      <c r="N23" s="154">
        <f t="shared" si="3"/>
        <v>0</v>
      </c>
      <c r="O23" s="154">
        <f t="shared" si="4"/>
        <v>0</v>
      </c>
      <c r="P23" s="154">
        <f t="shared" si="5"/>
        <v>0</v>
      </c>
      <c r="Q23" s="155">
        <f t="shared" si="6"/>
        <v>0</v>
      </c>
    </row>
    <row r="24" spans="1:17" ht="21" x14ac:dyDescent="0.15">
      <c r="A24" s="3" t="s">
        <v>26</v>
      </c>
      <c r="B24" s="156"/>
      <c r="C24" s="11"/>
      <c r="D24" s="158"/>
      <c r="E24" s="159"/>
      <c r="F24" s="159"/>
      <c r="G24" s="159"/>
      <c r="H24" s="159"/>
      <c r="I24" s="160"/>
      <c r="J24" s="156"/>
      <c r="K24" s="157"/>
      <c r="L24" s="153">
        <f t="shared" si="1"/>
        <v>0</v>
      </c>
      <c r="M24" s="154">
        <f t="shared" si="2"/>
        <v>0</v>
      </c>
      <c r="N24" s="154">
        <f t="shared" si="3"/>
        <v>0</v>
      </c>
      <c r="O24" s="154">
        <f t="shared" si="4"/>
        <v>0</v>
      </c>
      <c r="P24" s="154">
        <f t="shared" si="5"/>
        <v>0</v>
      </c>
      <c r="Q24" s="155">
        <f t="shared" si="6"/>
        <v>0</v>
      </c>
    </row>
    <row r="25" spans="1:17" ht="21.75" thickBot="1" x14ac:dyDescent="0.2">
      <c r="A25" s="3" t="s">
        <v>26</v>
      </c>
      <c r="B25" s="161"/>
      <c r="C25" s="5"/>
      <c r="D25" s="164"/>
      <c r="E25" s="165"/>
      <c r="F25" s="165"/>
      <c r="G25" s="165"/>
      <c r="H25" s="165"/>
      <c r="I25" s="166"/>
      <c r="J25" s="161"/>
      <c r="K25" s="162"/>
      <c r="L25" s="168">
        <f t="shared" si="1"/>
        <v>0</v>
      </c>
      <c r="M25" s="169">
        <f t="shared" si="2"/>
        <v>0</v>
      </c>
      <c r="N25" s="169">
        <f t="shared" si="3"/>
        <v>0</v>
      </c>
      <c r="O25" s="169">
        <f t="shared" si="4"/>
        <v>0</v>
      </c>
      <c r="P25" s="169">
        <f t="shared" si="5"/>
        <v>0</v>
      </c>
      <c r="Q25" s="170">
        <f t="shared" si="6"/>
        <v>0</v>
      </c>
    </row>
    <row r="26" spans="1:17" ht="21.75" thickTop="1" x14ac:dyDescent="0.15">
      <c r="A26" s="3" t="s">
        <v>26</v>
      </c>
      <c r="B26" s="372" t="s">
        <v>18</v>
      </c>
      <c r="C26" s="373"/>
      <c r="D26" s="373"/>
      <c r="E26" s="373"/>
      <c r="F26" s="373"/>
      <c r="G26" s="373"/>
      <c r="H26" s="373"/>
      <c r="I26" s="373"/>
      <c r="J26" s="373"/>
      <c r="K26" s="374"/>
      <c r="L26" s="104">
        <f t="shared" ref="L26:Q26" si="7">SUM(L7:L25)</f>
        <v>0</v>
      </c>
      <c r="M26" s="60">
        <f t="shared" si="7"/>
        <v>0</v>
      </c>
      <c r="N26" s="60">
        <f t="shared" si="7"/>
        <v>0</v>
      </c>
      <c r="O26" s="60">
        <f t="shared" si="7"/>
        <v>0</v>
      </c>
      <c r="P26" s="60">
        <f t="shared" si="7"/>
        <v>0</v>
      </c>
      <c r="Q26" s="105">
        <f t="shared" si="7"/>
        <v>0</v>
      </c>
    </row>
  </sheetData>
  <protectedRanges>
    <protectedRange sqref="B23:K25" name="範囲3"/>
    <protectedRange sqref="J7:J22" name="範囲2"/>
    <protectedRange sqref="D7:G22"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3" tint="0.39997558519241921"/>
    <pageSetUpPr fitToPage="1"/>
  </sheetPr>
  <dimension ref="A1:Q25"/>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B12" sqref="A12:IV12"/>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7" width="6.179687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362</v>
      </c>
      <c r="C2" s="77"/>
      <c r="D2" s="77"/>
      <c r="E2" s="77"/>
      <c r="F2" s="77"/>
      <c r="G2" s="77"/>
      <c r="H2" s="77"/>
      <c r="I2" s="77"/>
      <c r="J2" s="77"/>
      <c r="K2" s="77"/>
      <c r="L2" s="77"/>
      <c r="M2" s="77"/>
      <c r="N2" s="77"/>
      <c r="O2" s="77"/>
      <c r="P2" s="77"/>
      <c r="Q2" s="77"/>
    </row>
    <row r="3" spans="1:17" s="48" customFormat="1" ht="12" customHeight="1" x14ac:dyDescent="0.15">
      <c r="B3" s="66" t="s">
        <v>513</v>
      </c>
      <c r="C3" s="66"/>
      <c r="D3" s="66"/>
      <c r="E3" s="66"/>
      <c r="F3" s="66"/>
      <c r="G3" s="66"/>
      <c r="H3" s="66"/>
      <c r="I3" s="66"/>
      <c r="J3" s="66"/>
      <c r="K3" s="66"/>
      <c r="L3" s="66"/>
      <c r="M3" s="66"/>
      <c r="N3" s="66"/>
      <c r="O3" s="66"/>
      <c r="P3" s="66"/>
      <c r="Q3" s="66"/>
    </row>
    <row r="4" spans="1:17" ht="12" customHeight="1" x14ac:dyDescent="0.15">
      <c r="B4" s="68"/>
      <c r="C4" s="68"/>
      <c r="D4" s="68"/>
      <c r="E4" s="68"/>
      <c r="F4" s="68"/>
      <c r="G4" s="68"/>
      <c r="H4" s="68"/>
      <c r="I4" s="68"/>
      <c r="J4" s="68"/>
      <c r="K4" s="68"/>
      <c r="L4" s="68"/>
      <c r="M4" s="68"/>
      <c r="N4" s="68"/>
      <c r="O4" s="68"/>
      <c r="P4" s="68"/>
      <c r="Q4" s="68"/>
    </row>
    <row r="5" spans="1:17" ht="12" customHeight="1" x14ac:dyDescent="0.15">
      <c r="A5" s="2" t="s">
        <v>120</v>
      </c>
      <c r="B5" s="326" t="s">
        <v>1</v>
      </c>
      <c r="C5" s="326" t="s">
        <v>2</v>
      </c>
      <c r="D5" s="344" t="s">
        <v>3</v>
      </c>
      <c r="E5" s="345"/>
      <c r="F5" s="345"/>
      <c r="G5" s="345"/>
      <c r="H5" s="345"/>
      <c r="I5" s="346"/>
      <c r="J5" s="326" t="s">
        <v>4</v>
      </c>
      <c r="K5" s="326" t="s">
        <v>5</v>
      </c>
      <c r="L5" s="344" t="s">
        <v>6</v>
      </c>
      <c r="M5" s="345"/>
      <c r="N5" s="345"/>
      <c r="O5" s="345"/>
      <c r="P5" s="345"/>
      <c r="Q5" s="346"/>
    </row>
    <row r="6" spans="1:17" ht="42.75" thickBot="1" x14ac:dyDescent="0.2">
      <c r="A6" s="3" t="s">
        <v>83</v>
      </c>
      <c r="B6" s="328"/>
      <c r="C6" s="328"/>
      <c r="D6" s="6" t="s">
        <v>84</v>
      </c>
      <c r="E6" s="7" t="s">
        <v>85</v>
      </c>
      <c r="F6" s="7" t="s">
        <v>86</v>
      </c>
      <c r="G6" s="7" t="s">
        <v>87</v>
      </c>
      <c r="H6" s="7" t="s">
        <v>88</v>
      </c>
      <c r="I6" s="8" t="s">
        <v>7</v>
      </c>
      <c r="J6" s="328"/>
      <c r="K6" s="328"/>
      <c r="L6" s="6" t="s">
        <v>84</v>
      </c>
      <c r="M6" s="7" t="s">
        <v>85</v>
      </c>
      <c r="N6" s="7" t="s">
        <v>86</v>
      </c>
      <c r="O6" s="7" t="s">
        <v>87</v>
      </c>
      <c r="P6" s="7" t="s">
        <v>88</v>
      </c>
      <c r="Q6" s="8" t="s">
        <v>7</v>
      </c>
    </row>
    <row r="7" spans="1:17" ht="21.75" thickTop="1" x14ac:dyDescent="0.15">
      <c r="A7" s="3" t="s">
        <v>26</v>
      </c>
      <c r="B7" s="134" t="s">
        <v>512</v>
      </c>
      <c r="C7" s="135" t="s">
        <v>208</v>
      </c>
      <c r="D7" s="193"/>
      <c r="E7" s="195"/>
      <c r="F7" s="195"/>
      <c r="G7" s="195"/>
      <c r="H7" s="159"/>
      <c r="I7" s="199">
        <v>0.188</v>
      </c>
      <c r="J7" s="197"/>
      <c r="K7" s="135" t="s">
        <v>20</v>
      </c>
      <c r="L7" s="144">
        <f t="shared" ref="L7:L24" si="0">ROUNDDOWN(D7*$J7,3)</f>
        <v>0</v>
      </c>
      <c r="M7" s="145">
        <f t="shared" ref="M7:M24" si="1">ROUNDDOWN(E7*$J7,3)</f>
        <v>0</v>
      </c>
      <c r="N7" s="145">
        <f t="shared" ref="N7:N24" si="2">ROUNDDOWN(F7*$J7,3)</f>
        <v>0</v>
      </c>
      <c r="O7" s="145">
        <f t="shared" ref="O7:O24" si="3">ROUNDDOWN(G7*$J7,3)</f>
        <v>0</v>
      </c>
      <c r="P7" s="145">
        <f t="shared" ref="P7:P24" si="4">ROUNDDOWN(H7*$J7,3)</f>
        <v>0</v>
      </c>
      <c r="Q7" s="146">
        <f t="shared" ref="Q7:Q24" si="5">ROUNDDOWN(I7*$J7,3)</f>
        <v>0</v>
      </c>
    </row>
    <row r="8" spans="1:17" ht="21" x14ac:dyDescent="0.15">
      <c r="A8" s="3" t="s">
        <v>26</v>
      </c>
      <c r="B8" s="47" t="s">
        <v>259</v>
      </c>
      <c r="C8" s="56" t="s">
        <v>209</v>
      </c>
      <c r="D8" s="158"/>
      <c r="E8" s="159"/>
      <c r="F8" s="159"/>
      <c r="G8" s="159"/>
      <c r="H8" s="159"/>
      <c r="I8" s="151">
        <v>0.23699999999999999</v>
      </c>
      <c r="J8" s="156"/>
      <c r="K8" s="56" t="s">
        <v>20</v>
      </c>
      <c r="L8" s="153">
        <f t="shared" si="0"/>
        <v>0</v>
      </c>
      <c r="M8" s="154">
        <f t="shared" si="1"/>
        <v>0</v>
      </c>
      <c r="N8" s="154">
        <f t="shared" si="2"/>
        <v>0</v>
      </c>
      <c r="O8" s="154">
        <f t="shared" si="3"/>
        <v>0</v>
      </c>
      <c r="P8" s="154">
        <f t="shared" si="4"/>
        <v>0</v>
      </c>
      <c r="Q8" s="155">
        <f t="shared" si="5"/>
        <v>0</v>
      </c>
    </row>
    <row r="9" spans="1:17" ht="21" x14ac:dyDescent="0.15">
      <c r="A9" s="3" t="s">
        <v>26</v>
      </c>
      <c r="B9" s="47" t="s">
        <v>259</v>
      </c>
      <c r="C9" s="56" t="s">
        <v>210</v>
      </c>
      <c r="D9" s="158"/>
      <c r="E9" s="159"/>
      <c r="F9" s="159"/>
      <c r="G9" s="159"/>
      <c r="H9" s="159"/>
      <c r="I9" s="151">
        <v>0.29099999999999998</v>
      </c>
      <c r="J9" s="156"/>
      <c r="K9" s="56" t="s">
        <v>20</v>
      </c>
      <c r="L9" s="153">
        <f t="shared" si="0"/>
        <v>0</v>
      </c>
      <c r="M9" s="154">
        <f t="shared" si="1"/>
        <v>0</v>
      </c>
      <c r="N9" s="154">
        <f t="shared" si="2"/>
        <v>0</v>
      </c>
      <c r="O9" s="154">
        <f t="shared" si="3"/>
        <v>0</v>
      </c>
      <c r="P9" s="154">
        <f t="shared" si="4"/>
        <v>0</v>
      </c>
      <c r="Q9" s="155">
        <f t="shared" si="5"/>
        <v>0</v>
      </c>
    </row>
    <row r="10" spans="1:17" ht="21" x14ac:dyDescent="0.15">
      <c r="A10" s="3" t="s">
        <v>26</v>
      </c>
      <c r="B10" s="47" t="s">
        <v>259</v>
      </c>
      <c r="C10" s="56" t="s">
        <v>211</v>
      </c>
      <c r="D10" s="158"/>
      <c r="E10" s="159"/>
      <c r="F10" s="159"/>
      <c r="G10" s="159"/>
      <c r="H10" s="159"/>
      <c r="I10" s="151">
        <v>0.35</v>
      </c>
      <c r="J10" s="156"/>
      <c r="K10" s="56" t="s">
        <v>20</v>
      </c>
      <c r="L10" s="153">
        <f t="shared" si="0"/>
        <v>0</v>
      </c>
      <c r="M10" s="154">
        <f t="shared" si="1"/>
        <v>0</v>
      </c>
      <c r="N10" s="154">
        <f t="shared" si="2"/>
        <v>0</v>
      </c>
      <c r="O10" s="154">
        <f t="shared" si="3"/>
        <v>0</v>
      </c>
      <c r="P10" s="154">
        <f t="shared" si="4"/>
        <v>0</v>
      </c>
      <c r="Q10" s="155">
        <f t="shared" si="5"/>
        <v>0</v>
      </c>
    </row>
    <row r="11" spans="1:17" ht="21" x14ac:dyDescent="0.15">
      <c r="A11" s="3" t="s">
        <v>26</v>
      </c>
      <c r="B11" s="47" t="s">
        <v>259</v>
      </c>
      <c r="C11" s="56" t="s">
        <v>212</v>
      </c>
      <c r="D11" s="158"/>
      <c r="E11" s="159"/>
      <c r="F11" s="159"/>
      <c r="G11" s="159"/>
      <c r="H11" s="159"/>
      <c r="I11" s="151">
        <v>0.38800000000000001</v>
      </c>
      <c r="J11" s="156"/>
      <c r="K11" s="56" t="s">
        <v>20</v>
      </c>
      <c r="L11" s="153">
        <f t="shared" si="0"/>
        <v>0</v>
      </c>
      <c r="M11" s="154">
        <f t="shared" si="1"/>
        <v>0</v>
      </c>
      <c r="N11" s="154">
        <f t="shared" si="2"/>
        <v>0</v>
      </c>
      <c r="O11" s="154">
        <f t="shared" si="3"/>
        <v>0</v>
      </c>
      <c r="P11" s="154">
        <f t="shared" si="4"/>
        <v>0</v>
      </c>
      <c r="Q11" s="155">
        <f t="shared" si="5"/>
        <v>0</v>
      </c>
    </row>
    <row r="12" spans="1:17" ht="21" x14ac:dyDescent="0.15">
      <c r="A12" s="3" t="s">
        <v>26</v>
      </c>
      <c r="B12" s="156"/>
      <c r="C12" s="157"/>
      <c r="D12" s="158"/>
      <c r="E12" s="159"/>
      <c r="F12" s="159"/>
      <c r="G12" s="159"/>
      <c r="H12" s="159"/>
      <c r="I12" s="160"/>
      <c r="J12" s="156"/>
      <c r="K12" s="157"/>
      <c r="L12" s="153">
        <f t="shared" si="0"/>
        <v>0</v>
      </c>
      <c r="M12" s="154">
        <f t="shared" si="1"/>
        <v>0</v>
      </c>
      <c r="N12" s="154">
        <f t="shared" si="2"/>
        <v>0</v>
      </c>
      <c r="O12" s="154">
        <f t="shared" si="3"/>
        <v>0</v>
      </c>
      <c r="P12" s="154">
        <f t="shared" si="4"/>
        <v>0</v>
      </c>
      <c r="Q12" s="155">
        <f t="shared" si="5"/>
        <v>0</v>
      </c>
    </row>
    <row r="13" spans="1:17" ht="21" x14ac:dyDescent="0.15">
      <c r="A13" s="3" t="s">
        <v>26</v>
      </c>
      <c r="B13" s="156"/>
      <c r="C13" s="157"/>
      <c r="D13" s="158"/>
      <c r="E13" s="159"/>
      <c r="F13" s="159"/>
      <c r="G13" s="159"/>
      <c r="H13" s="159"/>
      <c r="I13" s="160"/>
      <c r="J13" s="156"/>
      <c r="K13" s="157"/>
      <c r="L13" s="153">
        <f t="shared" si="0"/>
        <v>0</v>
      </c>
      <c r="M13" s="154">
        <f t="shared" si="1"/>
        <v>0</v>
      </c>
      <c r="N13" s="154">
        <f t="shared" si="2"/>
        <v>0</v>
      </c>
      <c r="O13" s="154">
        <f t="shared" si="3"/>
        <v>0</v>
      </c>
      <c r="P13" s="154">
        <f t="shared" si="4"/>
        <v>0</v>
      </c>
      <c r="Q13" s="155">
        <f t="shared" si="5"/>
        <v>0</v>
      </c>
    </row>
    <row r="14" spans="1:17" ht="21" x14ac:dyDescent="0.15">
      <c r="A14" s="3" t="s">
        <v>26</v>
      </c>
      <c r="B14" s="156"/>
      <c r="C14" s="157"/>
      <c r="D14" s="158"/>
      <c r="E14" s="159"/>
      <c r="F14" s="159"/>
      <c r="G14" s="159"/>
      <c r="H14" s="159"/>
      <c r="I14" s="160"/>
      <c r="J14" s="156"/>
      <c r="K14" s="157"/>
      <c r="L14" s="153">
        <f t="shared" si="0"/>
        <v>0</v>
      </c>
      <c r="M14" s="154">
        <f t="shared" si="1"/>
        <v>0</v>
      </c>
      <c r="N14" s="154">
        <f t="shared" si="2"/>
        <v>0</v>
      </c>
      <c r="O14" s="154">
        <f t="shared" si="3"/>
        <v>0</v>
      </c>
      <c r="P14" s="154">
        <f t="shared" si="4"/>
        <v>0</v>
      </c>
      <c r="Q14" s="155">
        <f t="shared" si="5"/>
        <v>0</v>
      </c>
    </row>
    <row r="15" spans="1:17" ht="21" x14ac:dyDescent="0.15">
      <c r="A15" s="3" t="s">
        <v>26</v>
      </c>
      <c r="B15" s="156"/>
      <c r="C15" s="157"/>
      <c r="D15" s="158"/>
      <c r="E15" s="159"/>
      <c r="F15" s="159"/>
      <c r="G15" s="159"/>
      <c r="H15" s="159"/>
      <c r="I15" s="160"/>
      <c r="J15" s="156"/>
      <c r="K15" s="157"/>
      <c r="L15" s="153">
        <f t="shared" si="0"/>
        <v>0</v>
      </c>
      <c r="M15" s="154">
        <f t="shared" si="1"/>
        <v>0</v>
      </c>
      <c r="N15" s="154">
        <f t="shared" si="2"/>
        <v>0</v>
      </c>
      <c r="O15" s="154">
        <f t="shared" si="3"/>
        <v>0</v>
      </c>
      <c r="P15" s="154">
        <f t="shared" si="4"/>
        <v>0</v>
      </c>
      <c r="Q15" s="155">
        <f t="shared" si="5"/>
        <v>0</v>
      </c>
    </row>
    <row r="16" spans="1:17" ht="21" x14ac:dyDescent="0.15">
      <c r="A16" s="3" t="s">
        <v>26</v>
      </c>
      <c r="B16" s="156"/>
      <c r="C16" s="157"/>
      <c r="D16" s="158"/>
      <c r="E16" s="159"/>
      <c r="F16" s="159"/>
      <c r="G16" s="159"/>
      <c r="H16" s="159"/>
      <c r="I16" s="160"/>
      <c r="J16" s="156"/>
      <c r="K16" s="157"/>
      <c r="L16" s="153">
        <f t="shared" si="0"/>
        <v>0</v>
      </c>
      <c r="M16" s="154">
        <f t="shared" si="1"/>
        <v>0</v>
      </c>
      <c r="N16" s="154">
        <f t="shared" si="2"/>
        <v>0</v>
      </c>
      <c r="O16" s="154">
        <f t="shared" si="3"/>
        <v>0</v>
      </c>
      <c r="P16" s="154">
        <f t="shared" si="4"/>
        <v>0</v>
      </c>
      <c r="Q16" s="155">
        <f t="shared" si="5"/>
        <v>0</v>
      </c>
    </row>
    <row r="17" spans="1:17" ht="21" x14ac:dyDescent="0.15">
      <c r="A17" s="3" t="s">
        <v>26</v>
      </c>
      <c r="B17" s="156"/>
      <c r="C17" s="157"/>
      <c r="D17" s="158"/>
      <c r="E17" s="159"/>
      <c r="F17" s="159"/>
      <c r="G17" s="159"/>
      <c r="H17" s="159"/>
      <c r="I17" s="160"/>
      <c r="J17" s="156"/>
      <c r="K17" s="157"/>
      <c r="L17" s="153">
        <f t="shared" si="0"/>
        <v>0</v>
      </c>
      <c r="M17" s="154">
        <f t="shared" si="1"/>
        <v>0</v>
      </c>
      <c r="N17" s="154">
        <f t="shared" si="2"/>
        <v>0</v>
      </c>
      <c r="O17" s="154">
        <f t="shared" si="3"/>
        <v>0</v>
      </c>
      <c r="P17" s="154">
        <f t="shared" si="4"/>
        <v>0</v>
      </c>
      <c r="Q17" s="155">
        <f t="shared" si="5"/>
        <v>0</v>
      </c>
    </row>
    <row r="18" spans="1:17" ht="21" x14ac:dyDescent="0.15">
      <c r="A18" s="3" t="s">
        <v>26</v>
      </c>
      <c r="B18" s="156"/>
      <c r="C18" s="157"/>
      <c r="D18" s="158"/>
      <c r="E18" s="159"/>
      <c r="F18" s="159"/>
      <c r="G18" s="159"/>
      <c r="H18" s="159"/>
      <c r="I18" s="160"/>
      <c r="J18" s="156"/>
      <c r="K18" s="157"/>
      <c r="L18" s="153">
        <f t="shared" si="0"/>
        <v>0</v>
      </c>
      <c r="M18" s="154">
        <f t="shared" si="1"/>
        <v>0</v>
      </c>
      <c r="N18" s="154">
        <f t="shared" si="2"/>
        <v>0</v>
      </c>
      <c r="O18" s="154">
        <f t="shared" si="3"/>
        <v>0</v>
      </c>
      <c r="P18" s="154">
        <f t="shared" si="4"/>
        <v>0</v>
      </c>
      <c r="Q18" s="155">
        <f t="shared" si="5"/>
        <v>0</v>
      </c>
    </row>
    <row r="19" spans="1:17" ht="21" x14ac:dyDescent="0.15">
      <c r="A19" s="3" t="s">
        <v>26</v>
      </c>
      <c r="B19" s="156"/>
      <c r="C19" s="157"/>
      <c r="D19" s="158"/>
      <c r="E19" s="159"/>
      <c r="F19" s="159"/>
      <c r="G19" s="159"/>
      <c r="H19" s="159"/>
      <c r="I19" s="160"/>
      <c r="J19" s="156"/>
      <c r="K19" s="157"/>
      <c r="L19" s="153">
        <f t="shared" si="0"/>
        <v>0</v>
      </c>
      <c r="M19" s="154">
        <f t="shared" si="1"/>
        <v>0</v>
      </c>
      <c r="N19" s="154">
        <f t="shared" si="2"/>
        <v>0</v>
      </c>
      <c r="O19" s="154">
        <f t="shared" si="3"/>
        <v>0</v>
      </c>
      <c r="P19" s="154">
        <f t="shared" si="4"/>
        <v>0</v>
      </c>
      <c r="Q19" s="155">
        <f t="shared" si="5"/>
        <v>0</v>
      </c>
    </row>
    <row r="20" spans="1:17" ht="21" x14ac:dyDescent="0.15">
      <c r="A20" s="3" t="s">
        <v>26</v>
      </c>
      <c r="B20" s="156"/>
      <c r="C20" s="157"/>
      <c r="D20" s="158"/>
      <c r="E20" s="159"/>
      <c r="F20" s="159"/>
      <c r="G20" s="159"/>
      <c r="H20" s="159"/>
      <c r="I20" s="160"/>
      <c r="J20" s="156"/>
      <c r="K20" s="157"/>
      <c r="L20" s="153">
        <f t="shared" si="0"/>
        <v>0</v>
      </c>
      <c r="M20" s="154">
        <f t="shared" si="1"/>
        <v>0</v>
      </c>
      <c r="N20" s="154">
        <f t="shared" si="2"/>
        <v>0</v>
      </c>
      <c r="O20" s="154">
        <f t="shared" si="3"/>
        <v>0</v>
      </c>
      <c r="P20" s="154">
        <f t="shared" si="4"/>
        <v>0</v>
      </c>
      <c r="Q20" s="155">
        <f t="shared" si="5"/>
        <v>0</v>
      </c>
    </row>
    <row r="21" spans="1:17" ht="21" x14ac:dyDescent="0.15">
      <c r="A21" s="3" t="s">
        <v>26</v>
      </c>
      <c r="B21" s="156"/>
      <c r="C21" s="157"/>
      <c r="D21" s="158"/>
      <c r="E21" s="159"/>
      <c r="F21" s="159"/>
      <c r="G21" s="159"/>
      <c r="H21" s="159"/>
      <c r="I21" s="160"/>
      <c r="J21" s="156"/>
      <c r="K21" s="157"/>
      <c r="L21" s="153">
        <f t="shared" si="0"/>
        <v>0</v>
      </c>
      <c r="M21" s="154">
        <f t="shared" si="1"/>
        <v>0</v>
      </c>
      <c r="N21" s="154">
        <f t="shared" si="2"/>
        <v>0</v>
      </c>
      <c r="O21" s="154">
        <f t="shared" si="3"/>
        <v>0</v>
      </c>
      <c r="P21" s="154">
        <f t="shared" si="4"/>
        <v>0</v>
      </c>
      <c r="Q21" s="155">
        <f t="shared" si="5"/>
        <v>0</v>
      </c>
    </row>
    <row r="22" spans="1:17" ht="21" x14ac:dyDescent="0.15">
      <c r="A22" s="3" t="s">
        <v>26</v>
      </c>
      <c r="B22" s="156"/>
      <c r="C22" s="157"/>
      <c r="D22" s="158"/>
      <c r="E22" s="159"/>
      <c r="F22" s="159"/>
      <c r="G22" s="159"/>
      <c r="H22" s="159"/>
      <c r="I22" s="160"/>
      <c r="J22" s="156"/>
      <c r="K22" s="157"/>
      <c r="L22" s="153">
        <f t="shared" si="0"/>
        <v>0</v>
      </c>
      <c r="M22" s="154">
        <f t="shared" si="1"/>
        <v>0</v>
      </c>
      <c r="N22" s="154">
        <f t="shared" si="2"/>
        <v>0</v>
      </c>
      <c r="O22" s="154">
        <f t="shared" si="3"/>
        <v>0</v>
      </c>
      <c r="P22" s="154">
        <f t="shared" si="4"/>
        <v>0</v>
      </c>
      <c r="Q22" s="155">
        <f t="shared" si="5"/>
        <v>0</v>
      </c>
    </row>
    <row r="23" spans="1:17" ht="21" x14ac:dyDescent="0.15">
      <c r="A23" s="3" t="s">
        <v>26</v>
      </c>
      <c r="B23" s="156"/>
      <c r="C23" s="157"/>
      <c r="D23" s="158"/>
      <c r="E23" s="159"/>
      <c r="F23" s="159"/>
      <c r="G23" s="159"/>
      <c r="H23" s="159"/>
      <c r="I23" s="160"/>
      <c r="J23" s="156"/>
      <c r="K23" s="157"/>
      <c r="L23" s="153">
        <f t="shared" si="0"/>
        <v>0</v>
      </c>
      <c r="M23" s="154">
        <f t="shared" si="1"/>
        <v>0</v>
      </c>
      <c r="N23" s="154">
        <f t="shared" si="2"/>
        <v>0</v>
      </c>
      <c r="O23" s="154">
        <f t="shared" si="3"/>
        <v>0</v>
      </c>
      <c r="P23" s="154">
        <f t="shared" si="4"/>
        <v>0</v>
      </c>
      <c r="Q23" s="155">
        <f t="shared" si="5"/>
        <v>0</v>
      </c>
    </row>
    <row r="24" spans="1:17" ht="21.75" thickBot="1" x14ac:dyDescent="0.2">
      <c r="A24" s="3" t="s">
        <v>26</v>
      </c>
      <c r="B24" s="161"/>
      <c r="C24" s="162"/>
      <c r="D24" s="164"/>
      <c r="E24" s="165"/>
      <c r="F24" s="165"/>
      <c r="G24" s="165"/>
      <c r="H24" s="165"/>
      <c r="I24" s="166"/>
      <c r="J24" s="161"/>
      <c r="K24" s="162"/>
      <c r="L24" s="168">
        <f t="shared" si="0"/>
        <v>0</v>
      </c>
      <c r="M24" s="169">
        <f t="shared" si="1"/>
        <v>0</v>
      </c>
      <c r="N24" s="169">
        <f t="shared" si="2"/>
        <v>0</v>
      </c>
      <c r="O24" s="169">
        <f t="shared" si="3"/>
        <v>0</v>
      </c>
      <c r="P24" s="169">
        <f t="shared" si="4"/>
        <v>0</v>
      </c>
      <c r="Q24" s="170">
        <f t="shared" si="5"/>
        <v>0</v>
      </c>
    </row>
    <row r="25" spans="1:17" ht="21.75" thickTop="1" x14ac:dyDescent="0.15">
      <c r="A25" s="3" t="s">
        <v>26</v>
      </c>
      <c r="B25" s="357" t="s">
        <v>18</v>
      </c>
      <c r="C25" s="358"/>
      <c r="D25" s="358"/>
      <c r="E25" s="358"/>
      <c r="F25" s="358"/>
      <c r="G25" s="358"/>
      <c r="H25" s="358"/>
      <c r="I25" s="358"/>
      <c r="J25" s="358"/>
      <c r="K25" s="359"/>
      <c r="L25" s="104">
        <f t="shared" ref="L25:Q25" si="6">SUM(L7:L24)</f>
        <v>0</v>
      </c>
      <c r="M25" s="60">
        <f t="shared" si="6"/>
        <v>0</v>
      </c>
      <c r="N25" s="60">
        <f t="shared" si="6"/>
        <v>0</v>
      </c>
      <c r="O25" s="60">
        <f t="shared" si="6"/>
        <v>0</v>
      </c>
      <c r="P25" s="60">
        <f t="shared" si="6"/>
        <v>0</v>
      </c>
      <c r="Q25" s="105">
        <f t="shared" si="6"/>
        <v>0</v>
      </c>
    </row>
  </sheetData>
  <protectedRanges>
    <protectedRange sqref="B12:K24 H7:H11" name="範囲3"/>
    <protectedRange sqref="J7:J11" name="範囲2"/>
    <protectedRange sqref="D7:G11" name="範囲1"/>
  </protectedRanges>
  <mergeCells count="7">
    <mergeCell ref="L5:Q5"/>
    <mergeCell ref="B25:K25"/>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7171"/>
    <pageSetUpPr fitToPage="1"/>
  </sheetPr>
  <dimension ref="A1:Q37"/>
  <sheetViews>
    <sheetView showGridLines="0" showZeros="0" tabSelected="1" view="pageBreakPreview" topLeftCell="B1" zoomScale="115" zoomScaleNormal="100" zoomScaleSheetLayoutView="115" workbookViewId="0">
      <pane xSplit="2" ySplit="6" topLeftCell="D28" activePane="bottomRight" state="frozen"/>
      <selection activeCell="K5" sqref="K5"/>
      <selection pane="topRight" activeCell="K5" sqref="K5"/>
      <selection pane="bottomLeft" activeCell="K5" sqref="K5"/>
      <selection pane="bottomRight" activeCell="B30" sqref="B30"/>
    </sheetView>
  </sheetViews>
  <sheetFormatPr defaultRowHeight="10.5" x14ac:dyDescent="0.15"/>
  <cols>
    <col min="1" max="1" width="10.81640625" style="2" hidden="1" customWidth="1"/>
    <col min="2" max="2" width="13" style="2" customWidth="1"/>
    <col min="3" max="3" width="6.90625" style="4" bestFit="1" customWidth="1"/>
    <col min="4" max="9" width="4.81640625" style="2" bestFit="1" customWidth="1"/>
    <col min="10" max="10" width="6.1796875" style="2" bestFit="1" customWidth="1"/>
    <col min="11" max="11" width="3" style="4" bestFit="1" customWidth="1"/>
    <col min="12" max="12" width="6.26953125" style="2" bestFit="1" customWidth="1"/>
    <col min="13" max="13" width="6.36328125" style="2" bestFit="1" customWidth="1"/>
    <col min="14" max="14" width="6.26953125" style="2" bestFit="1" customWidth="1"/>
    <col min="15"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362</v>
      </c>
      <c r="C2" s="77"/>
      <c r="D2" s="77"/>
      <c r="E2" s="77"/>
      <c r="F2" s="77"/>
      <c r="G2" s="77"/>
      <c r="H2" s="77"/>
      <c r="I2" s="77"/>
      <c r="J2" s="77"/>
      <c r="K2" s="77"/>
      <c r="L2" s="77"/>
      <c r="M2" s="77"/>
      <c r="N2" s="77"/>
      <c r="O2" s="77"/>
      <c r="P2" s="77"/>
      <c r="Q2" s="77"/>
    </row>
    <row r="3" spans="1:17" ht="12" customHeight="1" x14ac:dyDescent="0.15">
      <c r="B3" s="66" t="s">
        <v>555</v>
      </c>
      <c r="C3" s="66"/>
      <c r="D3" s="66"/>
      <c r="E3" s="66"/>
      <c r="F3" s="66"/>
      <c r="G3" s="66"/>
      <c r="H3" s="66"/>
      <c r="I3" s="66"/>
      <c r="J3" s="66"/>
      <c r="K3" s="66"/>
      <c r="L3" s="66"/>
      <c r="M3" s="66"/>
      <c r="N3" s="66"/>
      <c r="O3" s="66"/>
      <c r="P3" s="66"/>
      <c r="Q3" s="66"/>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120</v>
      </c>
      <c r="B5" s="326" t="s">
        <v>1</v>
      </c>
      <c r="C5" s="326" t="s">
        <v>2</v>
      </c>
      <c r="D5" s="344" t="s">
        <v>3</v>
      </c>
      <c r="E5" s="345"/>
      <c r="F5" s="345"/>
      <c r="G5" s="345"/>
      <c r="H5" s="345"/>
      <c r="I5" s="346"/>
      <c r="J5" s="326" t="s">
        <v>4</v>
      </c>
      <c r="K5" s="326" t="s">
        <v>5</v>
      </c>
      <c r="L5" s="344" t="s">
        <v>6</v>
      </c>
      <c r="M5" s="345"/>
      <c r="N5" s="345"/>
      <c r="O5" s="345"/>
      <c r="P5" s="345"/>
      <c r="Q5" s="346"/>
    </row>
    <row r="6" spans="1:17" ht="42.75" thickBot="1" x14ac:dyDescent="0.2">
      <c r="A6" s="3" t="s">
        <v>83</v>
      </c>
      <c r="B6" s="328"/>
      <c r="C6" s="328"/>
      <c r="D6" s="6" t="s">
        <v>84</v>
      </c>
      <c r="E6" s="7" t="s">
        <v>85</v>
      </c>
      <c r="F6" s="7" t="s">
        <v>86</v>
      </c>
      <c r="G6" s="7" t="s">
        <v>87</v>
      </c>
      <c r="H6" s="7" t="s">
        <v>88</v>
      </c>
      <c r="I6" s="8" t="s">
        <v>7</v>
      </c>
      <c r="J6" s="328"/>
      <c r="K6" s="328"/>
      <c r="L6" s="6" t="s">
        <v>84</v>
      </c>
      <c r="M6" s="7" t="s">
        <v>85</v>
      </c>
      <c r="N6" s="7" t="s">
        <v>86</v>
      </c>
      <c r="O6" s="7" t="s">
        <v>87</v>
      </c>
      <c r="P6" s="7" t="s">
        <v>88</v>
      </c>
      <c r="Q6" s="8" t="s">
        <v>7</v>
      </c>
    </row>
    <row r="7" spans="1:17" s="53" customFormat="1" ht="17.100000000000001" customHeight="1" thickTop="1" x14ac:dyDescent="0.15">
      <c r="A7" s="52" t="s">
        <v>16</v>
      </c>
      <c r="B7" s="47" t="s">
        <v>554</v>
      </c>
      <c r="C7" s="56" t="s">
        <v>484</v>
      </c>
      <c r="D7" s="150"/>
      <c r="E7" s="200"/>
      <c r="F7" s="201"/>
      <c r="G7" s="201"/>
      <c r="H7" s="200"/>
      <c r="I7" s="151">
        <v>4.8000000000000001E-2</v>
      </c>
      <c r="J7" s="156"/>
      <c r="K7" s="56" t="s">
        <v>102</v>
      </c>
      <c r="L7" s="153">
        <f t="shared" ref="L7:Q8" si="0">ROUNDDOWN(D7*$J7,3)</f>
        <v>0</v>
      </c>
      <c r="M7" s="154">
        <f t="shared" si="0"/>
        <v>0</v>
      </c>
      <c r="N7" s="154">
        <f t="shared" si="0"/>
        <v>0</v>
      </c>
      <c r="O7" s="154">
        <f t="shared" si="0"/>
        <v>0</v>
      </c>
      <c r="P7" s="154">
        <f t="shared" si="0"/>
        <v>0</v>
      </c>
      <c r="Q7" s="155">
        <f t="shared" si="0"/>
        <v>0</v>
      </c>
    </row>
    <row r="8" spans="1:17" s="53" customFormat="1" ht="17.100000000000001" customHeight="1" x14ac:dyDescent="0.15">
      <c r="A8" s="52" t="s">
        <v>26</v>
      </c>
      <c r="B8" s="47" t="s">
        <v>213</v>
      </c>
      <c r="C8" s="56" t="s">
        <v>463</v>
      </c>
      <c r="D8" s="150">
        <v>4.9000000000000002E-2</v>
      </c>
      <c r="E8" s="83">
        <v>3.12</v>
      </c>
      <c r="F8" s="83"/>
      <c r="G8" s="83"/>
      <c r="H8" s="83">
        <v>2.7490000000000001</v>
      </c>
      <c r="I8" s="151">
        <v>0.41899999999999998</v>
      </c>
      <c r="J8" s="156"/>
      <c r="K8" s="56" t="s">
        <v>102</v>
      </c>
      <c r="L8" s="153">
        <f t="shared" si="0"/>
        <v>0</v>
      </c>
      <c r="M8" s="154">
        <f t="shared" si="0"/>
        <v>0</v>
      </c>
      <c r="N8" s="154">
        <f>ROUNDDOWN(F8*$J8,3)</f>
        <v>0</v>
      </c>
      <c r="O8" s="154">
        <f>ROUNDDOWN(G8*$J8,3)</f>
        <v>0</v>
      </c>
      <c r="P8" s="154">
        <f>ROUNDDOWN(H8*$J8,3)</f>
        <v>0</v>
      </c>
      <c r="Q8" s="155">
        <f>ROUNDDOWN(I8*$J8,3)</f>
        <v>0</v>
      </c>
    </row>
    <row r="9" spans="1:17" s="53" customFormat="1" ht="17.100000000000001" customHeight="1" x14ac:dyDescent="0.15">
      <c r="A9" s="52"/>
      <c r="B9" s="47" t="s">
        <v>213</v>
      </c>
      <c r="C9" s="56" t="s">
        <v>465</v>
      </c>
      <c r="D9" s="150">
        <v>4.9000000000000002E-2</v>
      </c>
      <c r="E9" s="83">
        <v>3.12</v>
      </c>
      <c r="F9" s="83"/>
      <c r="G9" s="83"/>
      <c r="H9" s="83">
        <v>2.7490000000000001</v>
      </c>
      <c r="I9" s="151">
        <v>0.41899999999999998</v>
      </c>
      <c r="J9" s="156"/>
      <c r="K9" s="56" t="s">
        <v>102</v>
      </c>
      <c r="L9" s="153">
        <f t="shared" ref="L9:M36" si="1">ROUNDDOWN(D9*$J9,3)</f>
        <v>0</v>
      </c>
      <c r="M9" s="154">
        <f t="shared" ref="M9:M36" si="2">ROUNDDOWN(E9*$J9,3)</f>
        <v>0</v>
      </c>
      <c r="N9" s="154">
        <f t="shared" ref="N9:N36" si="3">ROUNDDOWN(F9*$J9,3)</f>
        <v>0</v>
      </c>
      <c r="O9" s="154">
        <f t="shared" ref="O9:O36" si="4">ROUNDDOWN(G9*$J9,3)</f>
        <v>0</v>
      </c>
      <c r="P9" s="154">
        <f t="shared" ref="P9:P36" si="5">ROUNDDOWN(H9*$J9,3)</f>
        <v>0</v>
      </c>
      <c r="Q9" s="155">
        <f t="shared" ref="Q9:Q36" si="6">ROUNDDOWN(I9*$J9,3)</f>
        <v>0</v>
      </c>
    </row>
    <row r="10" spans="1:17" ht="17.100000000000001" customHeight="1" x14ac:dyDescent="0.15">
      <c r="A10" s="3" t="s">
        <v>26</v>
      </c>
      <c r="B10" s="47" t="s">
        <v>213</v>
      </c>
      <c r="C10" s="56" t="s">
        <v>464</v>
      </c>
      <c r="D10" s="150">
        <v>4.9000000000000002E-2</v>
      </c>
      <c r="E10" s="83">
        <v>3.12</v>
      </c>
      <c r="F10" s="83"/>
      <c r="G10" s="83"/>
      <c r="H10" s="83">
        <v>2.7490000000000001</v>
      </c>
      <c r="I10" s="151">
        <v>0.41899999999999998</v>
      </c>
      <c r="J10" s="156"/>
      <c r="K10" s="56" t="s">
        <v>102</v>
      </c>
      <c r="L10" s="153">
        <f t="shared" si="1"/>
        <v>0</v>
      </c>
      <c r="M10" s="154">
        <f t="shared" si="2"/>
        <v>0</v>
      </c>
      <c r="N10" s="154">
        <f t="shared" si="3"/>
        <v>0</v>
      </c>
      <c r="O10" s="154">
        <f t="shared" si="4"/>
        <v>0</v>
      </c>
      <c r="P10" s="154">
        <f t="shared" si="5"/>
        <v>0</v>
      </c>
      <c r="Q10" s="155">
        <f t="shared" si="6"/>
        <v>0</v>
      </c>
    </row>
    <row r="11" spans="1:17" ht="17.100000000000001" customHeight="1" x14ac:dyDescent="0.15">
      <c r="A11" s="3"/>
      <c r="B11" s="47" t="s">
        <v>213</v>
      </c>
      <c r="C11" s="56" t="s">
        <v>466</v>
      </c>
      <c r="D11" s="150">
        <v>4.9000000000000002E-2</v>
      </c>
      <c r="E11" s="83">
        <v>3.12</v>
      </c>
      <c r="F11" s="83"/>
      <c r="G11" s="83"/>
      <c r="H11" s="83">
        <v>2.7490000000000001</v>
      </c>
      <c r="I11" s="151">
        <v>0.41899999999999998</v>
      </c>
      <c r="J11" s="156"/>
      <c r="K11" s="56" t="s">
        <v>102</v>
      </c>
      <c r="L11" s="153">
        <f t="shared" si="1"/>
        <v>0</v>
      </c>
      <c r="M11" s="154">
        <f t="shared" si="2"/>
        <v>0</v>
      </c>
      <c r="N11" s="154">
        <f t="shared" si="3"/>
        <v>0</v>
      </c>
      <c r="O11" s="154">
        <f t="shared" si="4"/>
        <v>0</v>
      </c>
      <c r="P11" s="154">
        <f t="shared" si="5"/>
        <v>0</v>
      </c>
      <c r="Q11" s="155">
        <f t="shared" si="6"/>
        <v>0</v>
      </c>
    </row>
    <row r="12" spans="1:17" s="53" customFormat="1" ht="17.100000000000001" customHeight="1" x14ac:dyDescent="0.15">
      <c r="A12" s="52" t="s">
        <v>26</v>
      </c>
      <c r="B12" s="47" t="s">
        <v>214</v>
      </c>
      <c r="C12" s="56" t="s">
        <v>467</v>
      </c>
      <c r="D12" s="150">
        <v>4.9000000000000002E-2</v>
      </c>
      <c r="E12" s="83">
        <v>3.12</v>
      </c>
      <c r="F12" s="83"/>
      <c r="G12" s="83"/>
      <c r="H12" s="83">
        <v>2.7490000000000001</v>
      </c>
      <c r="I12" s="151">
        <v>0.41899999999999998</v>
      </c>
      <c r="J12" s="156"/>
      <c r="K12" s="56" t="s">
        <v>102</v>
      </c>
      <c r="L12" s="153">
        <f t="shared" si="1"/>
        <v>0</v>
      </c>
      <c r="M12" s="154">
        <f t="shared" si="2"/>
        <v>0</v>
      </c>
      <c r="N12" s="154">
        <f t="shared" si="3"/>
        <v>0</v>
      </c>
      <c r="O12" s="154">
        <f t="shared" si="4"/>
        <v>0</v>
      </c>
      <c r="P12" s="154">
        <f t="shared" si="5"/>
        <v>0</v>
      </c>
      <c r="Q12" s="155">
        <f t="shared" si="6"/>
        <v>0</v>
      </c>
    </row>
    <row r="13" spans="1:17" s="53" customFormat="1" ht="17.100000000000001" customHeight="1" x14ac:dyDescent="0.15">
      <c r="A13" s="52"/>
      <c r="B13" s="47" t="s">
        <v>214</v>
      </c>
      <c r="C13" s="56" t="s">
        <v>468</v>
      </c>
      <c r="D13" s="150">
        <v>4.9000000000000002E-2</v>
      </c>
      <c r="E13" s="83">
        <v>3.12</v>
      </c>
      <c r="F13" s="83"/>
      <c r="G13" s="83"/>
      <c r="H13" s="83">
        <v>2.7490000000000001</v>
      </c>
      <c r="I13" s="151">
        <v>0.41899999999999998</v>
      </c>
      <c r="J13" s="156"/>
      <c r="K13" s="56" t="s">
        <v>102</v>
      </c>
      <c r="L13" s="153">
        <f t="shared" si="1"/>
        <v>0</v>
      </c>
      <c r="M13" s="154">
        <f t="shared" si="2"/>
        <v>0</v>
      </c>
      <c r="N13" s="154">
        <f t="shared" si="3"/>
        <v>0</v>
      </c>
      <c r="O13" s="154">
        <f t="shared" si="4"/>
        <v>0</v>
      </c>
      <c r="P13" s="154">
        <f t="shared" si="5"/>
        <v>0</v>
      </c>
      <c r="Q13" s="155">
        <f t="shared" si="6"/>
        <v>0</v>
      </c>
    </row>
    <row r="14" spans="1:17" ht="17.100000000000001" customHeight="1" x14ac:dyDescent="0.15">
      <c r="A14" s="3" t="s">
        <v>26</v>
      </c>
      <c r="B14" s="47" t="s">
        <v>214</v>
      </c>
      <c r="C14" s="56" t="s">
        <v>487</v>
      </c>
      <c r="D14" s="150">
        <v>4.9000000000000002E-2</v>
      </c>
      <c r="E14" s="83">
        <v>3.12</v>
      </c>
      <c r="F14" s="83"/>
      <c r="G14" s="83"/>
      <c r="H14" s="83">
        <v>2.7490000000000001</v>
      </c>
      <c r="I14" s="151">
        <v>0.41899999999999998</v>
      </c>
      <c r="J14" s="156"/>
      <c r="K14" s="56" t="s">
        <v>102</v>
      </c>
      <c r="L14" s="153">
        <f t="shared" si="1"/>
        <v>0</v>
      </c>
      <c r="M14" s="154">
        <f t="shared" si="2"/>
        <v>0</v>
      </c>
      <c r="N14" s="154">
        <f t="shared" si="3"/>
        <v>0</v>
      </c>
      <c r="O14" s="154">
        <f t="shared" si="4"/>
        <v>0</v>
      </c>
      <c r="P14" s="154">
        <f t="shared" si="5"/>
        <v>0</v>
      </c>
      <c r="Q14" s="155">
        <f t="shared" si="6"/>
        <v>0</v>
      </c>
    </row>
    <row r="15" spans="1:17" ht="17.100000000000001" customHeight="1" x14ac:dyDescent="0.15">
      <c r="A15" s="3"/>
      <c r="B15" s="47" t="s">
        <v>214</v>
      </c>
      <c r="C15" s="56" t="s">
        <v>488</v>
      </c>
      <c r="D15" s="150">
        <v>4.9000000000000002E-2</v>
      </c>
      <c r="E15" s="83">
        <v>3.12</v>
      </c>
      <c r="F15" s="83"/>
      <c r="G15" s="83"/>
      <c r="H15" s="83">
        <v>2.7490000000000001</v>
      </c>
      <c r="I15" s="151">
        <v>0.41899999999999998</v>
      </c>
      <c r="J15" s="156"/>
      <c r="K15" s="56" t="s">
        <v>102</v>
      </c>
      <c r="L15" s="153">
        <f t="shared" si="1"/>
        <v>0</v>
      </c>
      <c r="M15" s="154">
        <f t="shared" si="2"/>
        <v>0</v>
      </c>
      <c r="N15" s="154">
        <f t="shared" si="3"/>
        <v>0</v>
      </c>
      <c r="O15" s="154">
        <f t="shared" si="4"/>
        <v>0</v>
      </c>
      <c r="P15" s="154">
        <f t="shared" si="5"/>
        <v>0</v>
      </c>
      <c r="Q15" s="155">
        <f t="shared" si="6"/>
        <v>0</v>
      </c>
    </row>
    <row r="16" spans="1:17" s="53" customFormat="1" ht="17.100000000000001" customHeight="1" x14ac:dyDescent="0.15">
      <c r="A16" s="52" t="s">
        <v>26</v>
      </c>
      <c r="B16" s="47" t="s">
        <v>346</v>
      </c>
      <c r="C16" s="56" t="s">
        <v>347</v>
      </c>
      <c r="D16" s="150">
        <v>4.9000000000000002E-2</v>
      </c>
      <c r="E16" s="83">
        <v>3.12</v>
      </c>
      <c r="F16" s="83"/>
      <c r="G16" s="83"/>
      <c r="H16" s="83">
        <v>2.7490000000000001</v>
      </c>
      <c r="I16" s="151">
        <v>0.41899999999999998</v>
      </c>
      <c r="J16" s="156"/>
      <c r="K16" s="56" t="s">
        <v>102</v>
      </c>
      <c r="L16" s="153">
        <f t="shared" si="1"/>
        <v>0</v>
      </c>
      <c r="M16" s="154">
        <f t="shared" si="2"/>
        <v>0</v>
      </c>
      <c r="N16" s="154">
        <f t="shared" si="3"/>
        <v>0</v>
      </c>
      <c r="O16" s="154">
        <f t="shared" si="4"/>
        <v>0</v>
      </c>
      <c r="P16" s="154">
        <f t="shared" si="5"/>
        <v>0</v>
      </c>
      <c r="Q16" s="155">
        <f t="shared" si="6"/>
        <v>0</v>
      </c>
    </row>
    <row r="17" spans="1:17" s="53" customFormat="1" ht="17.100000000000001" customHeight="1" x14ac:dyDescent="0.15">
      <c r="A17" s="52"/>
      <c r="B17" s="47" t="s">
        <v>346</v>
      </c>
      <c r="C17" s="56" t="s">
        <v>348</v>
      </c>
      <c r="D17" s="150">
        <v>4.9000000000000002E-2</v>
      </c>
      <c r="E17" s="83">
        <v>3.12</v>
      </c>
      <c r="F17" s="83"/>
      <c r="G17" s="83"/>
      <c r="H17" s="83">
        <v>2.7490000000000001</v>
      </c>
      <c r="I17" s="151">
        <v>0.41899999999999998</v>
      </c>
      <c r="J17" s="156"/>
      <c r="K17" s="56" t="s">
        <v>102</v>
      </c>
      <c r="L17" s="153">
        <f t="shared" si="1"/>
        <v>0</v>
      </c>
      <c r="M17" s="154">
        <f t="shared" si="2"/>
        <v>0</v>
      </c>
      <c r="N17" s="154">
        <f t="shared" si="3"/>
        <v>0</v>
      </c>
      <c r="O17" s="154">
        <f t="shared" si="4"/>
        <v>0</v>
      </c>
      <c r="P17" s="154">
        <f t="shared" si="5"/>
        <v>0</v>
      </c>
      <c r="Q17" s="155">
        <f t="shared" si="6"/>
        <v>0</v>
      </c>
    </row>
    <row r="18" spans="1:17" ht="17.100000000000001" customHeight="1" x14ac:dyDescent="0.15">
      <c r="A18" s="3" t="s">
        <v>26</v>
      </c>
      <c r="B18" s="47" t="s">
        <v>349</v>
      </c>
      <c r="C18" s="56" t="s">
        <v>350</v>
      </c>
      <c r="D18" s="150">
        <v>4.9000000000000002E-2</v>
      </c>
      <c r="E18" s="83">
        <v>4.8220000000000001</v>
      </c>
      <c r="F18" s="83"/>
      <c r="G18" s="83"/>
      <c r="H18" s="83">
        <v>4.343</v>
      </c>
      <c r="I18" s="151">
        <v>0.52700000000000002</v>
      </c>
      <c r="J18" s="156"/>
      <c r="K18" s="56" t="s">
        <v>102</v>
      </c>
      <c r="L18" s="153">
        <f t="shared" si="1"/>
        <v>0</v>
      </c>
      <c r="M18" s="154">
        <f t="shared" si="2"/>
        <v>0</v>
      </c>
      <c r="N18" s="154">
        <f t="shared" si="3"/>
        <v>0</v>
      </c>
      <c r="O18" s="154">
        <f t="shared" si="4"/>
        <v>0</v>
      </c>
      <c r="P18" s="154">
        <f t="shared" si="5"/>
        <v>0</v>
      </c>
      <c r="Q18" s="155">
        <f t="shared" si="6"/>
        <v>0</v>
      </c>
    </row>
    <row r="19" spans="1:17" ht="17.100000000000001" customHeight="1" x14ac:dyDescent="0.15">
      <c r="A19" s="3"/>
      <c r="B19" s="47" t="s">
        <v>349</v>
      </c>
      <c r="C19" s="56" t="s">
        <v>351</v>
      </c>
      <c r="D19" s="150">
        <v>4.9000000000000002E-2</v>
      </c>
      <c r="E19" s="83">
        <v>4.8220000000000001</v>
      </c>
      <c r="F19" s="83"/>
      <c r="G19" s="83"/>
      <c r="H19" s="83">
        <v>4.343</v>
      </c>
      <c r="I19" s="151">
        <v>0.52700000000000002</v>
      </c>
      <c r="J19" s="156"/>
      <c r="K19" s="56" t="s">
        <v>102</v>
      </c>
      <c r="L19" s="153">
        <f t="shared" si="1"/>
        <v>0</v>
      </c>
      <c r="M19" s="154">
        <f t="shared" si="2"/>
        <v>0</v>
      </c>
      <c r="N19" s="154">
        <f t="shared" si="3"/>
        <v>0</v>
      </c>
      <c r="O19" s="154">
        <f t="shared" si="4"/>
        <v>0</v>
      </c>
      <c r="P19" s="154">
        <f t="shared" si="5"/>
        <v>0</v>
      </c>
      <c r="Q19" s="155">
        <f t="shared" si="6"/>
        <v>0</v>
      </c>
    </row>
    <row r="20" spans="1:17" s="53" customFormat="1" ht="17.100000000000001" customHeight="1" x14ac:dyDescent="0.15">
      <c r="A20" s="52" t="s">
        <v>26</v>
      </c>
      <c r="B20" s="47" t="s">
        <v>352</v>
      </c>
      <c r="C20" s="56" t="s">
        <v>353</v>
      </c>
      <c r="D20" s="150">
        <v>4.9000000000000002E-2</v>
      </c>
      <c r="E20" s="83">
        <v>4.8220000000000001</v>
      </c>
      <c r="F20" s="83"/>
      <c r="G20" s="83"/>
      <c r="H20" s="83">
        <v>4.343</v>
      </c>
      <c r="I20" s="151">
        <v>0.52700000000000002</v>
      </c>
      <c r="J20" s="156"/>
      <c r="K20" s="56" t="s">
        <v>102</v>
      </c>
      <c r="L20" s="153">
        <f t="shared" si="1"/>
        <v>0</v>
      </c>
      <c r="M20" s="154">
        <f t="shared" si="2"/>
        <v>0</v>
      </c>
      <c r="N20" s="154">
        <f t="shared" si="3"/>
        <v>0</v>
      </c>
      <c r="O20" s="154">
        <f t="shared" si="4"/>
        <v>0</v>
      </c>
      <c r="P20" s="154">
        <f t="shared" si="5"/>
        <v>0</v>
      </c>
      <c r="Q20" s="155">
        <f t="shared" si="6"/>
        <v>0</v>
      </c>
    </row>
    <row r="21" spans="1:17" s="53" customFormat="1" ht="17.100000000000001" customHeight="1" x14ac:dyDescent="0.15">
      <c r="A21" s="52"/>
      <c r="B21" s="47" t="s">
        <v>352</v>
      </c>
      <c r="C21" s="56" t="s">
        <v>354</v>
      </c>
      <c r="D21" s="150">
        <v>4.9000000000000002E-2</v>
      </c>
      <c r="E21" s="83">
        <v>4.8220000000000001</v>
      </c>
      <c r="F21" s="83"/>
      <c r="G21" s="83"/>
      <c r="H21" s="83">
        <v>4.343</v>
      </c>
      <c r="I21" s="151">
        <v>0.52700000000000002</v>
      </c>
      <c r="J21" s="156"/>
      <c r="K21" s="56" t="s">
        <v>102</v>
      </c>
      <c r="L21" s="153">
        <f t="shared" si="1"/>
        <v>0</v>
      </c>
      <c r="M21" s="154">
        <f t="shared" si="2"/>
        <v>0</v>
      </c>
      <c r="N21" s="154">
        <f t="shared" si="3"/>
        <v>0</v>
      </c>
      <c r="O21" s="154">
        <f t="shared" si="4"/>
        <v>0</v>
      </c>
      <c r="P21" s="154">
        <f t="shared" si="5"/>
        <v>0</v>
      </c>
      <c r="Q21" s="155">
        <f t="shared" si="6"/>
        <v>0</v>
      </c>
    </row>
    <row r="22" spans="1:17" ht="17.100000000000001" customHeight="1" x14ac:dyDescent="0.15">
      <c r="A22" s="3" t="s">
        <v>26</v>
      </c>
      <c r="B22" s="47" t="s">
        <v>258</v>
      </c>
      <c r="C22" s="56" t="s">
        <v>215</v>
      </c>
      <c r="D22" s="150">
        <v>4.3999999999999997E-2</v>
      </c>
      <c r="E22" s="83">
        <v>0.82699999999999996</v>
      </c>
      <c r="F22" s="83">
        <v>0.54100000000000004</v>
      </c>
      <c r="G22" s="83"/>
      <c r="H22" s="83"/>
      <c r="I22" s="151">
        <v>0.33</v>
      </c>
      <c r="J22" s="156"/>
      <c r="K22" s="56" t="s">
        <v>22</v>
      </c>
      <c r="L22" s="153">
        <f t="shared" si="1"/>
        <v>0</v>
      </c>
      <c r="M22" s="154">
        <f t="shared" si="2"/>
        <v>0</v>
      </c>
      <c r="N22" s="154">
        <f t="shared" si="3"/>
        <v>0</v>
      </c>
      <c r="O22" s="154">
        <f t="shared" si="4"/>
        <v>0</v>
      </c>
      <c r="P22" s="154">
        <f t="shared" si="5"/>
        <v>0</v>
      </c>
      <c r="Q22" s="155">
        <f t="shared" si="6"/>
        <v>0</v>
      </c>
    </row>
    <row r="23" spans="1:17" ht="17.100000000000001" customHeight="1" x14ac:dyDescent="0.15">
      <c r="A23" s="3"/>
      <c r="B23" s="47" t="s">
        <v>258</v>
      </c>
      <c r="C23" s="56" t="s">
        <v>216</v>
      </c>
      <c r="D23" s="150">
        <v>6.7000000000000004E-2</v>
      </c>
      <c r="E23" s="83">
        <v>1.0780000000000001</v>
      </c>
      <c r="F23" s="83">
        <v>0.57999999999999996</v>
      </c>
      <c r="G23" s="83"/>
      <c r="H23" s="83"/>
      <c r="I23" s="151">
        <v>0.56499999999999995</v>
      </c>
      <c r="J23" s="156"/>
      <c r="K23" s="56" t="s">
        <v>22</v>
      </c>
      <c r="L23" s="153">
        <f t="shared" si="1"/>
        <v>0</v>
      </c>
      <c r="M23" s="154">
        <f t="shared" si="2"/>
        <v>0</v>
      </c>
      <c r="N23" s="154">
        <f t="shared" si="3"/>
        <v>0</v>
      </c>
      <c r="O23" s="154">
        <f t="shared" si="4"/>
        <v>0</v>
      </c>
      <c r="P23" s="154">
        <f t="shared" si="5"/>
        <v>0</v>
      </c>
      <c r="Q23" s="155">
        <f t="shared" si="6"/>
        <v>0</v>
      </c>
    </row>
    <row r="24" spans="1:17" ht="17.100000000000001" customHeight="1" x14ac:dyDescent="0.15">
      <c r="A24" s="3"/>
      <c r="B24" s="47" t="s">
        <v>572</v>
      </c>
      <c r="C24" s="56" t="s">
        <v>557</v>
      </c>
      <c r="D24" s="150">
        <v>4.9000000000000002E-2</v>
      </c>
      <c r="E24" s="83">
        <v>3.12</v>
      </c>
      <c r="F24" s="83"/>
      <c r="G24" s="83"/>
      <c r="H24" s="83">
        <v>2.7490000000000001</v>
      </c>
      <c r="I24" s="151">
        <v>0.41899999999999998</v>
      </c>
      <c r="J24" s="156"/>
      <c r="K24" s="56" t="s">
        <v>565</v>
      </c>
      <c r="L24" s="153">
        <f t="shared" si="1"/>
        <v>0</v>
      </c>
      <c r="M24" s="154">
        <f t="shared" si="1"/>
        <v>0</v>
      </c>
      <c r="N24" s="154">
        <f t="shared" ref="N24:N35" si="7">ROUNDDOWN(F24*$J24,3)</f>
        <v>0</v>
      </c>
      <c r="O24" s="154">
        <f t="shared" si="4"/>
        <v>0</v>
      </c>
      <c r="P24" s="154">
        <f t="shared" si="5"/>
        <v>0</v>
      </c>
      <c r="Q24" s="155">
        <f t="shared" si="6"/>
        <v>0</v>
      </c>
    </row>
    <row r="25" spans="1:17" ht="17.100000000000001" customHeight="1" x14ac:dyDescent="0.15">
      <c r="A25" s="3"/>
      <c r="B25" s="47" t="s">
        <v>572</v>
      </c>
      <c r="C25" s="56" t="s">
        <v>558</v>
      </c>
      <c r="D25" s="150">
        <v>4.9000000000000002E-2</v>
      </c>
      <c r="E25" s="83">
        <v>3.12</v>
      </c>
      <c r="F25" s="83"/>
      <c r="G25" s="83"/>
      <c r="H25" s="83">
        <v>2.7490000000000001</v>
      </c>
      <c r="I25" s="151">
        <v>0.41899999999999998</v>
      </c>
      <c r="J25" s="156"/>
      <c r="K25" s="56" t="s">
        <v>102</v>
      </c>
      <c r="L25" s="153">
        <f t="shared" si="1"/>
        <v>0</v>
      </c>
      <c r="M25" s="154">
        <f t="shared" si="1"/>
        <v>0</v>
      </c>
      <c r="N25" s="154">
        <f t="shared" si="7"/>
        <v>0</v>
      </c>
      <c r="O25" s="154">
        <f t="shared" si="4"/>
        <v>0</v>
      </c>
      <c r="P25" s="154">
        <f t="shared" si="5"/>
        <v>0</v>
      </c>
      <c r="Q25" s="155">
        <f t="shared" si="6"/>
        <v>0</v>
      </c>
    </row>
    <row r="26" spans="1:17" ht="17.100000000000001" customHeight="1" x14ac:dyDescent="0.15">
      <c r="A26" s="3"/>
      <c r="B26" s="47" t="s">
        <v>572</v>
      </c>
      <c r="C26" s="56" t="s">
        <v>559</v>
      </c>
      <c r="D26" s="150">
        <v>4.9000000000000002E-2</v>
      </c>
      <c r="E26" s="83">
        <v>3.12</v>
      </c>
      <c r="F26" s="83"/>
      <c r="G26" s="83"/>
      <c r="H26" s="83">
        <v>2.7490000000000001</v>
      </c>
      <c r="I26" s="151">
        <v>0.41899999999999998</v>
      </c>
      <c r="J26" s="156"/>
      <c r="K26" s="56" t="s">
        <v>102</v>
      </c>
      <c r="L26" s="153">
        <f t="shared" si="1"/>
        <v>0</v>
      </c>
      <c r="M26" s="154">
        <f t="shared" si="1"/>
        <v>0</v>
      </c>
      <c r="N26" s="154">
        <f t="shared" si="7"/>
        <v>0</v>
      </c>
      <c r="O26" s="154">
        <f t="shared" si="4"/>
        <v>0</v>
      </c>
      <c r="P26" s="154">
        <f t="shared" si="5"/>
        <v>0</v>
      </c>
      <c r="Q26" s="155">
        <f t="shared" si="6"/>
        <v>0</v>
      </c>
    </row>
    <row r="27" spans="1:17" ht="17.100000000000001" customHeight="1" x14ac:dyDescent="0.15">
      <c r="A27" s="3"/>
      <c r="B27" s="47" t="s">
        <v>572</v>
      </c>
      <c r="C27" s="56" t="s">
        <v>560</v>
      </c>
      <c r="D27" s="150">
        <v>4.9000000000000002E-2</v>
      </c>
      <c r="E27" s="83">
        <v>3.12</v>
      </c>
      <c r="F27" s="83"/>
      <c r="G27" s="83"/>
      <c r="H27" s="83">
        <v>2.7490000000000001</v>
      </c>
      <c r="I27" s="151">
        <v>0.41899999999999998</v>
      </c>
      <c r="J27" s="156"/>
      <c r="K27" s="56" t="s">
        <v>102</v>
      </c>
      <c r="L27" s="153">
        <f t="shared" si="1"/>
        <v>0</v>
      </c>
      <c r="M27" s="154">
        <f t="shared" si="1"/>
        <v>0</v>
      </c>
      <c r="N27" s="154">
        <f t="shared" si="7"/>
        <v>0</v>
      </c>
      <c r="O27" s="154">
        <f t="shared" si="4"/>
        <v>0</v>
      </c>
      <c r="P27" s="154">
        <f t="shared" si="5"/>
        <v>0</v>
      </c>
      <c r="Q27" s="155">
        <f t="shared" si="6"/>
        <v>0</v>
      </c>
    </row>
    <row r="28" spans="1:17" ht="17.100000000000001" customHeight="1" x14ac:dyDescent="0.15">
      <c r="A28" s="3"/>
      <c r="B28" s="47" t="s">
        <v>573</v>
      </c>
      <c r="C28" s="56" t="s">
        <v>561</v>
      </c>
      <c r="D28" s="150">
        <v>4.9000000000000002E-2</v>
      </c>
      <c r="E28" s="83">
        <v>3.12</v>
      </c>
      <c r="F28" s="83"/>
      <c r="G28" s="83"/>
      <c r="H28" s="83">
        <v>2.7490000000000001</v>
      </c>
      <c r="I28" s="151">
        <v>0.41899999999999998</v>
      </c>
      <c r="J28" s="156"/>
      <c r="K28" s="56" t="s">
        <v>102</v>
      </c>
      <c r="L28" s="153">
        <f t="shared" si="1"/>
        <v>0</v>
      </c>
      <c r="M28" s="154">
        <f t="shared" si="1"/>
        <v>0</v>
      </c>
      <c r="N28" s="154">
        <f t="shared" si="7"/>
        <v>0</v>
      </c>
      <c r="O28" s="154">
        <f t="shared" si="4"/>
        <v>0</v>
      </c>
      <c r="P28" s="154">
        <f t="shared" si="5"/>
        <v>0</v>
      </c>
      <c r="Q28" s="155">
        <f t="shared" si="6"/>
        <v>0</v>
      </c>
    </row>
    <row r="29" spans="1:17" ht="17.100000000000001" customHeight="1" x14ac:dyDescent="0.15">
      <c r="A29" s="3"/>
      <c r="B29" s="47" t="s">
        <v>573</v>
      </c>
      <c r="C29" s="56" t="s">
        <v>562</v>
      </c>
      <c r="D29" s="150">
        <v>4.9000000000000002E-2</v>
      </c>
      <c r="E29" s="83">
        <v>3.12</v>
      </c>
      <c r="F29" s="83"/>
      <c r="G29" s="83"/>
      <c r="H29" s="83">
        <v>2.7490000000000001</v>
      </c>
      <c r="I29" s="151">
        <v>0.41899999999999998</v>
      </c>
      <c r="J29" s="156"/>
      <c r="K29" s="56" t="s">
        <v>102</v>
      </c>
      <c r="L29" s="153">
        <f t="shared" si="1"/>
        <v>0</v>
      </c>
      <c r="M29" s="154">
        <f t="shared" si="1"/>
        <v>0</v>
      </c>
      <c r="N29" s="154">
        <f t="shared" si="7"/>
        <v>0</v>
      </c>
      <c r="O29" s="154">
        <f t="shared" si="4"/>
        <v>0</v>
      </c>
      <c r="P29" s="154">
        <f t="shared" si="5"/>
        <v>0</v>
      </c>
      <c r="Q29" s="155">
        <f t="shared" si="6"/>
        <v>0</v>
      </c>
    </row>
    <row r="30" spans="1:17" ht="17.100000000000001" customHeight="1" x14ac:dyDescent="0.15">
      <c r="A30" s="3"/>
      <c r="B30" s="47" t="s">
        <v>573</v>
      </c>
      <c r="C30" s="56" t="s">
        <v>563</v>
      </c>
      <c r="D30" s="150">
        <v>4.9000000000000002E-2</v>
      </c>
      <c r="E30" s="83">
        <v>3.12</v>
      </c>
      <c r="F30" s="83"/>
      <c r="G30" s="83"/>
      <c r="H30" s="83">
        <v>2.7490000000000001</v>
      </c>
      <c r="I30" s="151">
        <v>0.41899999999999998</v>
      </c>
      <c r="J30" s="156"/>
      <c r="K30" s="56" t="s">
        <v>102</v>
      </c>
      <c r="L30" s="153">
        <f t="shared" si="1"/>
        <v>0</v>
      </c>
      <c r="M30" s="154">
        <f t="shared" si="1"/>
        <v>0</v>
      </c>
      <c r="N30" s="154">
        <f t="shared" si="7"/>
        <v>0</v>
      </c>
      <c r="O30" s="154">
        <f t="shared" si="4"/>
        <v>0</v>
      </c>
      <c r="P30" s="154">
        <f t="shared" si="5"/>
        <v>0</v>
      </c>
      <c r="Q30" s="155">
        <f t="shared" si="6"/>
        <v>0</v>
      </c>
    </row>
    <row r="31" spans="1:17" ht="17.100000000000001" customHeight="1" x14ac:dyDescent="0.15">
      <c r="A31" s="3"/>
      <c r="B31" s="47" t="s">
        <v>573</v>
      </c>
      <c r="C31" s="56" t="s">
        <v>564</v>
      </c>
      <c r="D31" s="150">
        <v>4.9000000000000002E-2</v>
      </c>
      <c r="E31" s="83">
        <v>3.12</v>
      </c>
      <c r="F31" s="301"/>
      <c r="G31" s="83"/>
      <c r="H31" s="83">
        <v>2.7490000000000001</v>
      </c>
      <c r="I31" s="151">
        <v>0.41899999999999998</v>
      </c>
      <c r="J31" s="156"/>
      <c r="K31" s="56" t="s">
        <v>102</v>
      </c>
      <c r="L31" s="153">
        <f t="shared" si="1"/>
        <v>0</v>
      </c>
      <c r="M31" s="154">
        <f t="shared" si="1"/>
        <v>0</v>
      </c>
      <c r="N31" s="154">
        <f t="shared" si="7"/>
        <v>0</v>
      </c>
      <c r="O31" s="154">
        <f t="shared" si="4"/>
        <v>0</v>
      </c>
      <c r="P31" s="154">
        <f t="shared" si="5"/>
        <v>0</v>
      </c>
      <c r="Q31" s="155">
        <f t="shared" si="6"/>
        <v>0</v>
      </c>
    </row>
    <row r="32" spans="1:17" ht="17.100000000000001" customHeight="1" x14ac:dyDescent="0.15">
      <c r="A32" s="3"/>
      <c r="B32" s="47" t="s">
        <v>574</v>
      </c>
      <c r="C32" s="56" t="s">
        <v>566</v>
      </c>
      <c r="D32" s="150">
        <v>3.5999999999999997E-2</v>
      </c>
      <c r="E32" s="83">
        <v>1.125</v>
      </c>
      <c r="F32" s="301"/>
      <c r="G32" s="301"/>
      <c r="H32" s="83">
        <v>0.89300000000000002</v>
      </c>
      <c r="I32" s="151">
        <v>0.26800000000000002</v>
      </c>
      <c r="J32" s="177"/>
      <c r="K32" s="56" t="s">
        <v>565</v>
      </c>
      <c r="L32" s="153">
        <f t="shared" si="1"/>
        <v>0</v>
      </c>
      <c r="M32" s="154">
        <f t="shared" si="1"/>
        <v>0</v>
      </c>
      <c r="N32" s="154">
        <f t="shared" si="7"/>
        <v>0</v>
      </c>
      <c r="O32" s="154">
        <f t="shared" si="4"/>
        <v>0</v>
      </c>
      <c r="P32" s="154">
        <f t="shared" si="5"/>
        <v>0</v>
      </c>
      <c r="Q32" s="155">
        <f t="shared" si="6"/>
        <v>0</v>
      </c>
    </row>
    <row r="33" spans="1:17" ht="17.100000000000001" customHeight="1" x14ac:dyDescent="0.15">
      <c r="A33" s="3"/>
      <c r="B33" s="47" t="s">
        <v>574</v>
      </c>
      <c r="C33" s="56" t="s">
        <v>567</v>
      </c>
      <c r="D33" s="150">
        <v>3.5999999999999997E-2</v>
      </c>
      <c r="E33" s="83">
        <v>1.125</v>
      </c>
      <c r="F33" s="301"/>
      <c r="G33" s="301"/>
      <c r="H33" s="83">
        <v>0.89300000000000002</v>
      </c>
      <c r="I33" s="151">
        <v>0.26800000000000002</v>
      </c>
      <c r="J33" s="177"/>
      <c r="K33" s="56" t="s">
        <v>102</v>
      </c>
      <c r="L33" s="153">
        <f t="shared" si="1"/>
        <v>0</v>
      </c>
      <c r="M33" s="154">
        <f t="shared" si="1"/>
        <v>0</v>
      </c>
      <c r="N33" s="154">
        <f t="shared" si="7"/>
        <v>0</v>
      </c>
      <c r="O33" s="154">
        <f t="shared" si="4"/>
        <v>0</v>
      </c>
      <c r="P33" s="154">
        <f t="shared" si="5"/>
        <v>0</v>
      </c>
      <c r="Q33" s="155">
        <f t="shared" si="6"/>
        <v>0</v>
      </c>
    </row>
    <row r="34" spans="1:17" ht="17.100000000000001" customHeight="1" x14ac:dyDescent="0.15">
      <c r="A34" s="3"/>
      <c r="B34" s="47" t="s">
        <v>575</v>
      </c>
      <c r="C34" s="56" t="s">
        <v>568</v>
      </c>
      <c r="D34" s="150">
        <v>3.5999999999999997E-2</v>
      </c>
      <c r="E34" s="83">
        <v>1.125</v>
      </c>
      <c r="F34" s="301"/>
      <c r="G34" s="301"/>
      <c r="H34" s="83">
        <v>0.89300000000000002</v>
      </c>
      <c r="I34" s="151">
        <v>0.26800000000000002</v>
      </c>
      <c r="J34" s="177"/>
      <c r="K34" s="56" t="s">
        <v>102</v>
      </c>
      <c r="L34" s="153">
        <f t="shared" si="1"/>
        <v>0</v>
      </c>
      <c r="M34" s="154">
        <f t="shared" si="1"/>
        <v>0</v>
      </c>
      <c r="N34" s="154">
        <f t="shared" si="7"/>
        <v>0</v>
      </c>
      <c r="O34" s="154">
        <f t="shared" si="4"/>
        <v>0</v>
      </c>
      <c r="P34" s="154">
        <f t="shared" si="5"/>
        <v>0</v>
      </c>
      <c r="Q34" s="155">
        <f t="shared" si="6"/>
        <v>0</v>
      </c>
    </row>
    <row r="35" spans="1:17" ht="17.100000000000001" customHeight="1" x14ac:dyDescent="0.15">
      <c r="A35" s="3"/>
      <c r="B35" s="47" t="s">
        <v>575</v>
      </c>
      <c r="C35" s="56" t="s">
        <v>569</v>
      </c>
      <c r="D35" s="150">
        <v>3.5999999999999997E-2</v>
      </c>
      <c r="E35" s="83">
        <v>1.125</v>
      </c>
      <c r="F35" s="301"/>
      <c r="G35" s="301"/>
      <c r="H35" s="83">
        <v>0.89300000000000002</v>
      </c>
      <c r="I35" s="151">
        <v>0.26800000000000002</v>
      </c>
      <c r="J35" s="177"/>
      <c r="K35" s="56" t="s">
        <v>102</v>
      </c>
      <c r="L35" s="153">
        <f>ROUNDDOWN(D35*$J35,3)</f>
        <v>0</v>
      </c>
      <c r="M35" s="154">
        <f t="shared" si="1"/>
        <v>0</v>
      </c>
      <c r="N35" s="154">
        <f t="shared" si="7"/>
        <v>0</v>
      </c>
      <c r="O35" s="154">
        <f t="shared" si="4"/>
        <v>0</v>
      </c>
      <c r="P35" s="154">
        <f t="shared" si="5"/>
        <v>0</v>
      </c>
      <c r="Q35" s="155">
        <f t="shared" si="6"/>
        <v>0</v>
      </c>
    </row>
    <row r="36" spans="1:17" ht="17.100000000000001" customHeight="1" thickBot="1" x14ac:dyDescent="0.2">
      <c r="A36" s="3" t="s">
        <v>26</v>
      </c>
      <c r="B36" s="161"/>
      <c r="C36" s="162"/>
      <c r="D36" s="164"/>
      <c r="E36" s="165"/>
      <c r="F36" s="165"/>
      <c r="G36" s="165"/>
      <c r="H36" s="165"/>
      <c r="I36" s="166"/>
      <c r="J36" s="161"/>
      <c r="K36" s="162"/>
      <c r="L36" s="153">
        <f t="shared" si="1"/>
        <v>0</v>
      </c>
      <c r="M36" s="154">
        <f t="shared" si="2"/>
        <v>0</v>
      </c>
      <c r="N36" s="154">
        <f t="shared" si="3"/>
        <v>0</v>
      </c>
      <c r="O36" s="154">
        <f t="shared" si="4"/>
        <v>0</v>
      </c>
      <c r="P36" s="154">
        <f t="shared" si="5"/>
        <v>0</v>
      </c>
      <c r="Q36" s="155">
        <f t="shared" si="6"/>
        <v>0</v>
      </c>
    </row>
    <row r="37" spans="1:17" ht="17.100000000000001" customHeight="1" thickTop="1" x14ac:dyDescent="0.15">
      <c r="A37" s="3" t="s">
        <v>26</v>
      </c>
      <c r="B37" s="357" t="s">
        <v>18</v>
      </c>
      <c r="C37" s="358"/>
      <c r="D37" s="358"/>
      <c r="E37" s="358"/>
      <c r="F37" s="358"/>
      <c r="G37" s="358"/>
      <c r="H37" s="358"/>
      <c r="I37" s="358"/>
      <c r="J37" s="358"/>
      <c r="K37" s="359"/>
      <c r="L37" s="106">
        <f t="shared" ref="L37:Q37" si="8">SUM(L8:L36)</f>
        <v>0</v>
      </c>
      <c r="M37" s="108">
        <f t="shared" si="8"/>
        <v>0</v>
      </c>
      <c r="N37" s="108">
        <f t="shared" si="8"/>
        <v>0</v>
      </c>
      <c r="O37" s="108">
        <f t="shared" si="8"/>
        <v>0</v>
      </c>
      <c r="P37" s="108">
        <f t="shared" si="8"/>
        <v>0</v>
      </c>
      <c r="Q37" s="108">
        <f t="shared" si="8"/>
        <v>0</v>
      </c>
    </row>
  </sheetData>
  <protectedRanges>
    <protectedRange sqref="B36:K36" name="範囲2"/>
    <protectedRange sqref="J7:J23" name="範囲1"/>
    <protectedRange sqref="J24:J35" name="範囲1_2"/>
  </protectedRanges>
  <mergeCells count="7">
    <mergeCell ref="L5:Q5"/>
    <mergeCell ref="B37:K37"/>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pageSetUpPr fitToPage="1"/>
  </sheetPr>
  <dimension ref="A1:Q29"/>
  <sheetViews>
    <sheetView showGridLines="0" showZeros="0" view="pageBreakPreview" topLeftCell="B1" zoomScaleNormal="100" zoomScaleSheetLayoutView="100" workbookViewId="0">
      <pane xSplit="2" ySplit="6" topLeftCell="D16"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7" width="6.179687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362</v>
      </c>
      <c r="C2" s="77"/>
      <c r="D2" s="77"/>
      <c r="E2" s="77"/>
      <c r="F2" s="77"/>
      <c r="G2" s="77"/>
      <c r="H2" s="77"/>
      <c r="I2" s="77"/>
      <c r="J2" s="77"/>
      <c r="K2" s="77"/>
      <c r="L2" s="77"/>
      <c r="M2" s="77"/>
      <c r="N2" s="77"/>
      <c r="O2" s="77"/>
      <c r="P2" s="77"/>
      <c r="Q2" s="77"/>
    </row>
    <row r="3" spans="1:17" s="71" customFormat="1" ht="12" customHeight="1" x14ac:dyDescent="0.15">
      <c r="B3" s="77" t="s">
        <v>514</v>
      </c>
      <c r="C3" s="77"/>
      <c r="D3" s="77"/>
      <c r="E3" s="77"/>
      <c r="F3" s="77"/>
      <c r="G3" s="77"/>
      <c r="H3" s="77"/>
      <c r="I3" s="77"/>
      <c r="J3" s="77"/>
      <c r="K3" s="77"/>
      <c r="L3" s="77"/>
      <c r="M3" s="77"/>
      <c r="N3" s="77"/>
      <c r="O3" s="77"/>
      <c r="P3" s="77"/>
      <c r="Q3" s="77"/>
    </row>
    <row r="4" spans="1:17" ht="12" customHeight="1" x14ac:dyDescent="0.15">
      <c r="B4" s="13" t="s">
        <v>545</v>
      </c>
      <c r="C4" s="13"/>
      <c r="D4" s="13"/>
      <c r="E4" s="13"/>
      <c r="F4" s="13"/>
      <c r="G4" s="13"/>
      <c r="H4" s="13"/>
      <c r="I4" s="13"/>
      <c r="J4" s="13"/>
      <c r="K4" s="13"/>
      <c r="L4" s="13"/>
      <c r="M4" s="13"/>
      <c r="N4" s="13"/>
      <c r="O4" s="13"/>
      <c r="P4" s="13"/>
      <c r="Q4" s="13"/>
    </row>
    <row r="5" spans="1:17" ht="12" customHeight="1" x14ac:dyDescent="0.15">
      <c r="A5" s="2" t="s">
        <v>120</v>
      </c>
      <c r="B5" s="326" t="s">
        <v>1</v>
      </c>
      <c r="C5" s="326" t="s">
        <v>2</v>
      </c>
      <c r="D5" s="344" t="s">
        <v>3</v>
      </c>
      <c r="E5" s="345"/>
      <c r="F5" s="345"/>
      <c r="G5" s="345"/>
      <c r="H5" s="345"/>
      <c r="I5" s="346"/>
      <c r="J5" s="326" t="s">
        <v>4</v>
      </c>
      <c r="K5" s="326" t="s">
        <v>5</v>
      </c>
      <c r="L5" s="344" t="s">
        <v>6</v>
      </c>
      <c r="M5" s="345"/>
      <c r="N5" s="345"/>
      <c r="O5" s="345"/>
      <c r="P5" s="345"/>
      <c r="Q5" s="346"/>
    </row>
    <row r="6" spans="1:17" ht="42.75" thickBot="1" x14ac:dyDescent="0.2">
      <c r="A6" s="3" t="s">
        <v>83</v>
      </c>
      <c r="B6" s="328"/>
      <c r="C6" s="328"/>
      <c r="D6" s="6" t="s">
        <v>84</v>
      </c>
      <c r="E6" s="7" t="s">
        <v>85</v>
      </c>
      <c r="F6" s="7" t="s">
        <v>86</v>
      </c>
      <c r="G6" s="7" t="s">
        <v>87</v>
      </c>
      <c r="H6" s="7" t="s">
        <v>88</v>
      </c>
      <c r="I6" s="8" t="s">
        <v>7</v>
      </c>
      <c r="J6" s="328"/>
      <c r="K6" s="328"/>
      <c r="L6" s="6" t="s">
        <v>84</v>
      </c>
      <c r="M6" s="7" t="s">
        <v>85</v>
      </c>
      <c r="N6" s="7" t="s">
        <v>86</v>
      </c>
      <c r="O6" s="7" t="s">
        <v>87</v>
      </c>
      <c r="P6" s="7" t="s">
        <v>88</v>
      </c>
      <c r="Q6" s="8" t="s">
        <v>7</v>
      </c>
    </row>
    <row r="7" spans="1:17" ht="21.75" thickTop="1" x14ac:dyDescent="0.15">
      <c r="A7" s="3" t="s">
        <v>26</v>
      </c>
      <c r="B7" s="134" t="s">
        <v>217</v>
      </c>
      <c r="C7" s="135" t="s">
        <v>218</v>
      </c>
      <c r="D7" s="139">
        <v>1.6E-2</v>
      </c>
      <c r="E7" s="141">
        <v>0.05</v>
      </c>
      <c r="F7" s="141">
        <v>3.9E-2</v>
      </c>
      <c r="G7" s="141"/>
      <c r="H7" s="141"/>
      <c r="I7" s="196">
        <v>2.7E-2</v>
      </c>
      <c r="J7" s="197"/>
      <c r="K7" s="135" t="s">
        <v>20</v>
      </c>
      <c r="L7" s="144">
        <f t="shared" ref="L7:Q9" si="0">ROUNDDOWN(D7*$J7,3)</f>
        <v>0</v>
      </c>
      <c r="M7" s="145">
        <f t="shared" si="0"/>
        <v>0</v>
      </c>
      <c r="N7" s="145">
        <f t="shared" si="0"/>
        <v>0</v>
      </c>
      <c r="O7" s="145">
        <f t="shared" si="0"/>
        <v>0</v>
      </c>
      <c r="P7" s="145">
        <f t="shared" si="0"/>
        <v>0</v>
      </c>
      <c r="Q7" s="146">
        <f t="shared" si="0"/>
        <v>0</v>
      </c>
    </row>
    <row r="8" spans="1:17" ht="21" x14ac:dyDescent="0.15">
      <c r="A8" s="3" t="s">
        <v>26</v>
      </c>
      <c r="B8" s="47" t="s">
        <v>217</v>
      </c>
      <c r="C8" s="56" t="s">
        <v>219</v>
      </c>
      <c r="D8" s="150">
        <v>1.9E-2</v>
      </c>
      <c r="E8" s="83">
        <v>6.2E-2</v>
      </c>
      <c r="F8" s="83">
        <v>4.7E-2</v>
      </c>
      <c r="G8" s="83"/>
      <c r="H8" s="83"/>
      <c r="I8" s="151">
        <v>3.4000000000000002E-2</v>
      </c>
      <c r="J8" s="156"/>
      <c r="K8" s="56" t="s">
        <v>20</v>
      </c>
      <c r="L8" s="153">
        <f t="shared" si="0"/>
        <v>0</v>
      </c>
      <c r="M8" s="154">
        <f t="shared" si="0"/>
        <v>0</v>
      </c>
      <c r="N8" s="154">
        <f t="shared" si="0"/>
        <v>0</v>
      </c>
      <c r="O8" s="154">
        <f t="shared" si="0"/>
        <v>0</v>
      </c>
      <c r="P8" s="154">
        <f t="shared" si="0"/>
        <v>0</v>
      </c>
      <c r="Q8" s="155">
        <f t="shared" si="0"/>
        <v>0</v>
      </c>
    </row>
    <row r="9" spans="1:17" ht="21" x14ac:dyDescent="0.15">
      <c r="A9" s="3" t="s">
        <v>26</v>
      </c>
      <c r="B9" s="47" t="s">
        <v>217</v>
      </c>
      <c r="C9" s="56" t="s">
        <v>220</v>
      </c>
      <c r="D9" s="150">
        <v>2.3E-2</v>
      </c>
      <c r="E9" s="83">
        <v>8.2000000000000003E-2</v>
      </c>
      <c r="F9" s="83">
        <v>5.8999999999999997E-2</v>
      </c>
      <c r="G9" s="83"/>
      <c r="H9" s="83"/>
      <c r="I9" s="151">
        <v>4.5999999999999999E-2</v>
      </c>
      <c r="J9" s="156"/>
      <c r="K9" s="56" t="s">
        <v>20</v>
      </c>
      <c r="L9" s="153">
        <f t="shared" si="0"/>
        <v>0</v>
      </c>
      <c r="M9" s="154">
        <f t="shared" si="0"/>
        <v>0</v>
      </c>
      <c r="N9" s="154">
        <f t="shared" si="0"/>
        <v>0</v>
      </c>
      <c r="O9" s="154">
        <f t="shared" si="0"/>
        <v>0</v>
      </c>
      <c r="P9" s="154">
        <f t="shared" si="0"/>
        <v>0</v>
      </c>
      <c r="Q9" s="155">
        <f t="shared" si="0"/>
        <v>0</v>
      </c>
    </row>
    <row r="10" spans="1:17" ht="21" x14ac:dyDescent="0.15">
      <c r="A10" s="3" t="s">
        <v>26</v>
      </c>
      <c r="B10" s="47" t="s">
        <v>217</v>
      </c>
      <c r="C10" s="56" t="s">
        <v>221</v>
      </c>
      <c r="D10" s="150">
        <v>1.7999999999999999E-2</v>
      </c>
      <c r="E10" s="83">
        <v>0.124</v>
      </c>
      <c r="F10" s="83"/>
      <c r="G10" s="83"/>
      <c r="H10" s="83">
        <v>0.104</v>
      </c>
      <c r="I10" s="151">
        <v>3.6999999999999998E-2</v>
      </c>
      <c r="J10" s="156"/>
      <c r="K10" s="56" t="s">
        <v>20</v>
      </c>
      <c r="L10" s="153">
        <f t="shared" ref="L10:L26" si="1">ROUNDDOWN(D10*$J10,3)</f>
        <v>0</v>
      </c>
      <c r="M10" s="154">
        <f t="shared" ref="M10:M26" si="2">ROUNDDOWN(E10*$J10,3)</f>
        <v>0</v>
      </c>
      <c r="N10" s="154">
        <f t="shared" ref="N10:N26" si="3">ROUNDDOWN(F10*$J10,3)</f>
        <v>0</v>
      </c>
      <c r="O10" s="154">
        <f t="shared" ref="O10:O26" si="4">ROUNDDOWN(G10*$J10,3)</f>
        <v>0</v>
      </c>
      <c r="P10" s="154">
        <f t="shared" ref="P10:P26" si="5">ROUNDDOWN(H10*$J10,3)</f>
        <v>0</v>
      </c>
      <c r="Q10" s="155">
        <f t="shared" ref="Q10:Q26" si="6">ROUNDDOWN(I10*$J10,3)</f>
        <v>0</v>
      </c>
    </row>
    <row r="11" spans="1:17" ht="21" x14ac:dyDescent="0.15">
      <c r="A11" s="3" t="s">
        <v>26</v>
      </c>
      <c r="B11" s="47" t="s">
        <v>217</v>
      </c>
      <c r="C11" s="56" t="s">
        <v>222</v>
      </c>
      <c r="D11" s="150">
        <v>0.02</v>
      </c>
      <c r="E11" s="83">
        <v>0.14199999999999999</v>
      </c>
      <c r="F11" s="83"/>
      <c r="G11" s="83"/>
      <c r="H11" s="83">
        <v>0.11700000000000001</v>
      </c>
      <c r="I11" s="151">
        <v>4.4999999999999998E-2</v>
      </c>
      <c r="J11" s="156"/>
      <c r="K11" s="56" t="s">
        <v>20</v>
      </c>
      <c r="L11" s="153">
        <f t="shared" si="1"/>
        <v>0</v>
      </c>
      <c r="M11" s="154">
        <f t="shared" si="2"/>
        <v>0</v>
      </c>
      <c r="N11" s="154">
        <f t="shared" si="3"/>
        <v>0</v>
      </c>
      <c r="O11" s="154">
        <f t="shared" si="4"/>
        <v>0</v>
      </c>
      <c r="P11" s="154">
        <f t="shared" si="5"/>
        <v>0</v>
      </c>
      <c r="Q11" s="155">
        <f t="shared" si="6"/>
        <v>0</v>
      </c>
    </row>
    <row r="12" spans="1:17" ht="21" x14ac:dyDescent="0.15">
      <c r="A12" s="3" t="s">
        <v>26</v>
      </c>
      <c r="B12" s="47" t="s">
        <v>217</v>
      </c>
      <c r="C12" s="56" t="s">
        <v>223</v>
      </c>
      <c r="D12" s="150">
        <v>2.3E-2</v>
      </c>
      <c r="E12" s="83">
        <v>0.17100000000000001</v>
      </c>
      <c r="F12" s="83"/>
      <c r="G12" s="83"/>
      <c r="H12" s="83">
        <v>0.13600000000000001</v>
      </c>
      <c r="I12" s="151">
        <v>5.8000000000000003E-2</v>
      </c>
      <c r="J12" s="156"/>
      <c r="K12" s="56" t="s">
        <v>20</v>
      </c>
      <c r="L12" s="153">
        <f t="shared" si="1"/>
        <v>0</v>
      </c>
      <c r="M12" s="154">
        <f t="shared" si="2"/>
        <v>0</v>
      </c>
      <c r="N12" s="154">
        <f t="shared" si="3"/>
        <v>0</v>
      </c>
      <c r="O12" s="154">
        <f t="shared" si="4"/>
        <v>0</v>
      </c>
      <c r="P12" s="154">
        <f t="shared" si="5"/>
        <v>0</v>
      </c>
      <c r="Q12" s="155">
        <f t="shared" si="6"/>
        <v>0</v>
      </c>
    </row>
    <row r="13" spans="1:17" ht="21" x14ac:dyDescent="0.15">
      <c r="A13" s="3" t="s">
        <v>26</v>
      </c>
      <c r="B13" s="47" t="s">
        <v>224</v>
      </c>
      <c r="C13" s="56" t="s">
        <v>225</v>
      </c>
      <c r="D13" s="150">
        <v>2.5999999999999999E-2</v>
      </c>
      <c r="E13" s="83">
        <v>0.128</v>
      </c>
      <c r="F13" s="83"/>
      <c r="G13" s="83"/>
      <c r="H13" s="202">
        <v>0.11</v>
      </c>
      <c r="I13" s="151">
        <v>4.3999999999999997E-2</v>
      </c>
      <c r="J13" s="156"/>
      <c r="K13" s="56" t="s">
        <v>20</v>
      </c>
      <c r="L13" s="153">
        <f t="shared" si="1"/>
        <v>0</v>
      </c>
      <c r="M13" s="154">
        <f t="shared" si="2"/>
        <v>0</v>
      </c>
      <c r="N13" s="154">
        <f t="shared" si="3"/>
        <v>0</v>
      </c>
      <c r="O13" s="154">
        <f t="shared" si="4"/>
        <v>0</v>
      </c>
      <c r="P13" s="154">
        <f t="shared" si="5"/>
        <v>0</v>
      </c>
      <c r="Q13" s="155">
        <f t="shared" si="6"/>
        <v>0</v>
      </c>
    </row>
    <row r="14" spans="1:17" ht="21" x14ac:dyDescent="0.15">
      <c r="A14" s="3" t="s">
        <v>26</v>
      </c>
      <c r="B14" s="47" t="s">
        <v>224</v>
      </c>
      <c r="C14" s="56" t="s">
        <v>428</v>
      </c>
      <c r="D14" s="150">
        <v>2.5999999999999999E-2</v>
      </c>
      <c r="E14" s="83">
        <v>0.128</v>
      </c>
      <c r="F14" s="83"/>
      <c r="G14" s="83"/>
      <c r="H14" s="202" t="s">
        <v>485</v>
      </c>
      <c r="I14" s="151">
        <v>4.3999999999999997E-2</v>
      </c>
      <c r="J14" s="156"/>
      <c r="K14" s="56" t="s">
        <v>20</v>
      </c>
      <c r="L14" s="153">
        <f t="shared" si="1"/>
        <v>0</v>
      </c>
      <c r="M14" s="154">
        <f t="shared" si="2"/>
        <v>0</v>
      </c>
      <c r="N14" s="154">
        <f t="shared" si="3"/>
        <v>0</v>
      </c>
      <c r="O14" s="154">
        <f t="shared" si="4"/>
        <v>0</v>
      </c>
      <c r="P14" s="154">
        <f t="shared" si="5"/>
        <v>0</v>
      </c>
      <c r="Q14" s="155">
        <f t="shared" si="6"/>
        <v>0</v>
      </c>
    </row>
    <row r="15" spans="1:17" ht="21" customHeight="1" x14ac:dyDescent="0.15">
      <c r="A15" s="3"/>
      <c r="B15" s="47" t="s">
        <v>224</v>
      </c>
      <c r="C15" s="56" t="s">
        <v>495</v>
      </c>
      <c r="D15" s="150">
        <v>2.5999999999999999E-2</v>
      </c>
      <c r="E15" s="83">
        <v>0.158</v>
      </c>
      <c r="F15" s="83"/>
      <c r="G15" s="83"/>
      <c r="H15" s="83">
        <v>0.13300000000000001</v>
      </c>
      <c r="I15" s="151">
        <v>5.0999999999999997E-2</v>
      </c>
      <c r="J15" s="156"/>
      <c r="K15" s="56" t="s">
        <v>20</v>
      </c>
      <c r="L15" s="153">
        <f t="shared" si="1"/>
        <v>0</v>
      </c>
      <c r="M15" s="154">
        <f t="shared" si="2"/>
        <v>0</v>
      </c>
      <c r="N15" s="154">
        <f t="shared" si="3"/>
        <v>0</v>
      </c>
      <c r="O15" s="154">
        <f t="shared" si="4"/>
        <v>0</v>
      </c>
      <c r="P15" s="154">
        <f t="shared" si="5"/>
        <v>0</v>
      </c>
      <c r="Q15" s="155">
        <f t="shared" si="6"/>
        <v>0</v>
      </c>
    </row>
    <row r="16" spans="1:17" ht="21" x14ac:dyDescent="0.15">
      <c r="A16" s="3" t="s">
        <v>26</v>
      </c>
      <c r="B16" s="47" t="s">
        <v>224</v>
      </c>
      <c r="C16" s="56" t="s">
        <v>429</v>
      </c>
      <c r="D16" s="150">
        <v>2.5999999999999999E-2</v>
      </c>
      <c r="E16" s="83">
        <v>0.158</v>
      </c>
      <c r="F16" s="83"/>
      <c r="G16" s="83"/>
      <c r="H16" s="83">
        <v>0.13300000000000001</v>
      </c>
      <c r="I16" s="151">
        <v>5.0999999999999997E-2</v>
      </c>
      <c r="J16" s="156"/>
      <c r="K16" s="56" t="s">
        <v>20</v>
      </c>
      <c r="L16" s="153">
        <f t="shared" si="1"/>
        <v>0</v>
      </c>
      <c r="M16" s="154">
        <f t="shared" si="2"/>
        <v>0</v>
      </c>
      <c r="N16" s="154">
        <f t="shared" si="3"/>
        <v>0</v>
      </c>
      <c r="O16" s="154">
        <f t="shared" si="4"/>
        <v>0</v>
      </c>
      <c r="P16" s="154">
        <f t="shared" si="5"/>
        <v>0</v>
      </c>
      <c r="Q16" s="155">
        <f t="shared" si="6"/>
        <v>0</v>
      </c>
    </row>
    <row r="17" spans="1:17" ht="21" customHeight="1" x14ac:dyDescent="0.15">
      <c r="A17" s="3"/>
      <c r="B17" s="47" t="s">
        <v>224</v>
      </c>
      <c r="C17" s="56" t="s">
        <v>492</v>
      </c>
      <c r="D17" s="150">
        <v>2.5999999999999999E-2</v>
      </c>
      <c r="E17" s="202" t="s">
        <v>486</v>
      </c>
      <c r="F17" s="83"/>
      <c r="G17" s="83"/>
      <c r="H17" s="202">
        <v>0.1</v>
      </c>
      <c r="I17" s="151">
        <v>4.5999999999999999E-2</v>
      </c>
      <c r="J17" s="156"/>
      <c r="K17" s="56" t="s">
        <v>20</v>
      </c>
      <c r="L17" s="153">
        <f t="shared" si="1"/>
        <v>0</v>
      </c>
      <c r="M17" s="154">
        <f t="shared" si="2"/>
        <v>0</v>
      </c>
      <c r="N17" s="154">
        <f t="shared" si="3"/>
        <v>0</v>
      </c>
      <c r="O17" s="154">
        <f t="shared" si="4"/>
        <v>0</v>
      </c>
      <c r="P17" s="154">
        <f t="shared" si="5"/>
        <v>0</v>
      </c>
      <c r="Q17" s="155">
        <f t="shared" si="6"/>
        <v>0</v>
      </c>
    </row>
    <row r="18" spans="1:17" ht="21" x14ac:dyDescent="0.15">
      <c r="A18" s="3" t="s">
        <v>26</v>
      </c>
      <c r="B18" s="47" t="s">
        <v>226</v>
      </c>
      <c r="C18" s="56" t="s">
        <v>227</v>
      </c>
      <c r="D18" s="150">
        <v>2.1999999999999999E-2</v>
      </c>
      <c r="E18" s="83">
        <v>4.9000000000000002E-2</v>
      </c>
      <c r="F18" s="83">
        <v>4.2000000000000003E-2</v>
      </c>
      <c r="G18" s="83"/>
      <c r="H18" s="83"/>
      <c r="I18" s="151">
        <v>2.9000000000000001E-2</v>
      </c>
      <c r="J18" s="156"/>
      <c r="K18" s="56" t="s">
        <v>20</v>
      </c>
      <c r="L18" s="153">
        <f t="shared" si="1"/>
        <v>0</v>
      </c>
      <c r="M18" s="154">
        <f t="shared" si="2"/>
        <v>0</v>
      </c>
      <c r="N18" s="154">
        <f t="shared" si="3"/>
        <v>0</v>
      </c>
      <c r="O18" s="154">
        <f t="shared" si="4"/>
        <v>0</v>
      </c>
      <c r="P18" s="154">
        <f t="shared" si="5"/>
        <v>0</v>
      </c>
      <c r="Q18" s="155">
        <f t="shared" si="6"/>
        <v>0</v>
      </c>
    </row>
    <row r="19" spans="1:17" ht="21" x14ac:dyDescent="0.15">
      <c r="A19" s="3" t="s">
        <v>26</v>
      </c>
      <c r="B19" s="47" t="s">
        <v>226</v>
      </c>
      <c r="C19" s="56" t="s">
        <v>430</v>
      </c>
      <c r="D19" s="150">
        <v>2.1999999999999999E-2</v>
      </c>
      <c r="E19" s="83">
        <v>4.9000000000000002E-2</v>
      </c>
      <c r="F19" s="83">
        <v>4.2000000000000003E-2</v>
      </c>
      <c r="G19" s="83"/>
      <c r="H19" s="83"/>
      <c r="I19" s="151">
        <v>2.9000000000000001E-2</v>
      </c>
      <c r="J19" s="156"/>
      <c r="K19" s="56" t="s">
        <v>20</v>
      </c>
      <c r="L19" s="153">
        <f t="shared" si="1"/>
        <v>0</v>
      </c>
      <c r="M19" s="154">
        <f t="shared" si="2"/>
        <v>0</v>
      </c>
      <c r="N19" s="154">
        <f t="shared" si="3"/>
        <v>0</v>
      </c>
      <c r="O19" s="154">
        <f t="shared" si="4"/>
        <v>0</v>
      </c>
      <c r="P19" s="154">
        <f t="shared" si="5"/>
        <v>0</v>
      </c>
      <c r="Q19" s="155">
        <f t="shared" si="6"/>
        <v>0</v>
      </c>
    </row>
    <row r="20" spans="1:17" ht="21" x14ac:dyDescent="0.15">
      <c r="A20" s="3" t="s">
        <v>26</v>
      </c>
      <c r="B20" s="47" t="s">
        <v>226</v>
      </c>
      <c r="C20" s="56" t="s">
        <v>228</v>
      </c>
      <c r="D20" s="150">
        <v>2.9000000000000001E-2</v>
      </c>
      <c r="E20" s="83">
        <v>6.2E-2</v>
      </c>
      <c r="F20" s="83">
        <v>5.0999999999999997E-2</v>
      </c>
      <c r="G20" s="83"/>
      <c r="H20" s="83"/>
      <c r="I20" s="151">
        <v>0.04</v>
      </c>
      <c r="J20" s="156"/>
      <c r="K20" s="56" t="s">
        <v>20</v>
      </c>
      <c r="L20" s="153">
        <f t="shared" si="1"/>
        <v>0</v>
      </c>
      <c r="M20" s="154">
        <f t="shared" si="2"/>
        <v>0</v>
      </c>
      <c r="N20" s="154">
        <f t="shared" si="3"/>
        <v>0</v>
      </c>
      <c r="O20" s="154">
        <f t="shared" si="4"/>
        <v>0</v>
      </c>
      <c r="P20" s="154">
        <f t="shared" si="5"/>
        <v>0</v>
      </c>
      <c r="Q20" s="155">
        <f t="shared" si="6"/>
        <v>0</v>
      </c>
    </row>
    <row r="21" spans="1:17" ht="21" x14ac:dyDescent="0.15">
      <c r="A21" s="3" t="s">
        <v>26</v>
      </c>
      <c r="B21" s="47" t="s">
        <v>226</v>
      </c>
      <c r="C21" s="56" t="s">
        <v>431</v>
      </c>
      <c r="D21" s="150">
        <v>2.9000000000000001E-2</v>
      </c>
      <c r="E21" s="83">
        <v>6.2E-2</v>
      </c>
      <c r="F21" s="83">
        <v>5.0999999999999997E-2</v>
      </c>
      <c r="G21" s="83"/>
      <c r="H21" s="83"/>
      <c r="I21" s="151">
        <v>0.04</v>
      </c>
      <c r="J21" s="156"/>
      <c r="K21" s="56" t="s">
        <v>20</v>
      </c>
      <c r="L21" s="153">
        <f t="shared" si="1"/>
        <v>0</v>
      </c>
      <c r="M21" s="154">
        <f t="shared" si="2"/>
        <v>0</v>
      </c>
      <c r="N21" s="154">
        <f t="shared" si="3"/>
        <v>0</v>
      </c>
      <c r="O21" s="154">
        <f t="shared" si="4"/>
        <v>0</v>
      </c>
      <c r="P21" s="154">
        <f t="shared" si="5"/>
        <v>0</v>
      </c>
      <c r="Q21" s="155">
        <f t="shared" si="6"/>
        <v>0</v>
      </c>
    </row>
    <row r="22" spans="1:17" ht="21" x14ac:dyDescent="0.15">
      <c r="A22" s="3" t="s">
        <v>26</v>
      </c>
      <c r="B22" s="47" t="s">
        <v>226</v>
      </c>
      <c r="C22" s="56" t="s">
        <v>229</v>
      </c>
      <c r="D22" s="150">
        <v>2.7E-2</v>
      </c>
      <c r="E22" s="83">
        <v>0.13100000000000001</v>
      </c>
      <c r="F22" s="83"/>
      <c r="G22" s="83"/>
      <c r="H22" s="83">
        <v>0.112</v>
      </c>
      <c r="I22" s="151">
        <v>4.5999999999999999E-2</v>
      </c>
      <c r="J22" s="156"/>
      <c r="K22" s="56" t="s">
        <v>20</v>
      </c>
      <c r="L22" s="153">
        <f t="shared" si="1"/>
        <v>0</v>
      </c>
      <c r="M22" s="154">
        <f t="shared" si="2"/>
        <v>0</v>
      </c>
      <c r="N22" s="154">
        <f t="shared" si="3"/>
        <v>0</v>
      </c>
      <c r="O22" s="154">
        <f t="shared" si="4"/>
        <v>0</v>
      </c>
      <c r="P22" s="154">
        <f t="shared" si="5"/>
        <v>0</v>
      </c>
      <c r="Q22" s="155">
        <f t="shared" si="6"/>
        <v>0</v>
      </c>
    </row>
    <row r="23" spans="1:17" ht="21" x14ac:dyDescent="0.15">
      <c r="A23" s="3" t="s">
        <v>26</v>
      </c>
      <c r="B23" s="47" t="s">
        <v>226</v>
      </c>
      <c r="C23" s="56" t="s">
        <v>432</v>
      </c>
      <c r="D23" s="150">
        <v>2.7E-2</v>
      </c>
      <c r="E23" s="83">
        <v>0.13100000000000001</v>
      </c>
      <c r="F23" s="83"/>
      <c r="G23" s="83"/>
      <c r="H23" s="83">
        <v>0.112</v>
      </c>
      <c r="I23" s="151">
        <v>4.5999999999999999E-2</v>
      </c>
      <c r="J23" s="156"/>
      <c r="K23" s="56" t="s">
        <v>20</v>
      </c>
      <c r="L23" s="153">
        <f t="shared" si="1"/>
        <v>0</v>
      </c>
      <c r="M23" s="154">
        <f t="shared" si="2"/>
        <v>0</v>
      </c>
      <c r="N23" s="154">
        <f t="shared" si="3"/>
        <v>0</v>
      </c>
      <c r="O23" s="154">
        <f t="shared" si="4"/>
        <v>0</v>
      </c>
      <c r="P23" s="154">
        <f t="shared" si="5"/>
        <v>0</v>
      </c>
      <c r="Q23" s="155">
        <f t="shared" si="6"/>
        <v>0</v>
      </c>
    </row>
    <row r="24" spans="1:17" ht="21" x14ac:dyDescent="0.15">
      <c r="A24" s="3" t="s">
        <v>26</v>
      </c>
      <c r="B24" s="47" t="s">
        <v>226</v>
      </c>
      <c r="C24" s="56" t="s">
        <v>230</v>
      </c>
      <c r="D24" s="150">
        <v>3.3000000000000002E-2</v>
      </c>
      <c r="E24" s="83">
        <v>0.154</v>
      </c>
      <c r="F24" s="83"/>
      <c r="G24" s="83"/>
      <c r="H24" s="83">
        <v>0.127</v>
      </c>
      <c r="I24" s="151">
        <v>5.8999999999999997E-2</v>
      </c>
      <c r="J24" s="156"/>
      <c r="K24" s="56" t="s">
        <v>20</v>
      </c>
      <c r="L24" s="153">
        <f t="shared" si="1"/>
        <v>0</v>
      </c>
      <c r="M24" s="154">
        <f t="shared" si="2"/>
        <v>0</v>
      </c>
      <c r="N24" s="154">
        <f t="shared" si="3"/>
        <v>0</v>
      </c>
      <c r="O24" s="154">
        <f t="shared" si="4"/>
        <v>0</v>
      </c>
      <c r="P24" s="154">
        <f t="shared" si="5"/>
        <v>0</v>
      </c>
      <c r="Q24" s="155">
        <f t="shared" si="6"/>
        <v>0</v>
      </c>
    </row>
    <row r="25" spans="1:17" ht="21" x14ac:dyDescent="0.15">
      <c r="A25" s="3" t="s">
        <v>26</v>
      </c>
      <c r="B25" s="47" t="s">
        <v>226</v>
      </c>
      <c r="C25" s="56" t="s">
        <v>433</v>
      </c>
      <c r="D25" s="150">
        <v>3.3000000000000002E-2</v>
      </c>
      <c r="E25" s="83">
        <v>0.154</v>
      </c>
      <c r="F25" s="83"/>
      <c r="G25" s="83"/>
      <c r="H25" s="83">
        <v>0.127</v>
      </c>
      <c r="I25" s="151">
        <v>5.8999999999999997E-2</v>
      </c>
      <c r="J25" s="156"/>
      <c r="K25" s="56" t="s">
        <v>20</v>
      </c>
      <c r="L25" s="153">
        <f t="shared" si="1"/>
        <v>0</v>
      </c>
      <c r="M25" s="154">
        <f t="shared" si="2"/>
        <v>0</v>
      </c>
      <c r="N25" s="154">
        <f t="shared" si="3"/>
        <v>0</v>
      </c>
      <c r="O25" s="154">
        <f t="shared" si="4"/>
        <v>0</v>
      </c>
      <c r="P25" s="154">
        <f t="shared" si="5"/>
        <v>0</v>
      </c>
      <c r="Q25" s="155">
        <f t="shared" si="6"/>
        <v>0</v>
      </c>
    </row>
    <row r="26" spans="1:17" ht="21.75" thickBot="1" x14ac:dyDescent="0.2">
      <c r="A26" s="3" t="s">
        <v>26</v>
      </c>
      <c r="B26" s="161"/>
      <c r="C26" s="162"/>
      <c r="D26" s="164"/>
      <c r="E26" s="165"/>
      <c r="F26" s="165"/>
      <c r="G26" s="165"/>
      <c r="H26" s="165"/>
      <c r="I26" s="166"/>
      <c r="J26" s="161"/>
      <c r="K26" s="162"/>
      <c r="L26" s="190">
        <f t="shared" si="1"/>
        <v>0</v>
      </c>
      <c r="M26" s="191">
        <f t="shared" si="2"/>
        <v>0</v>
      </c>
      <c r="N26" s="191">
        <f t="shared" si="3"/>
        <v>0</v>
      </c>
      <c r="O26" s="191">
        <f t="shared" si="4"/>
        <v>0</v>
      </c>
      <c r="P26" s="191">
        <f t="shared" si="5"/>
        <v>0</v>
      </c>
      <c r="Q26" s="192">
        <f t="shared" si="6"/>
        <v>0</v>
      </c>
    </row>
    <row r="27" spans="1:17" ht="21.75" thickTop="1" x14ac:dyDescent="0.15">
      <c r="A27" s="3" t="s">
        <v>26</v>
      </c>
      <c r="B27" s="357" t="s">
        <v>18</v>
      </c>
      <c r="C27" s="358"/>
      <c r="D27" s="358"/>
      <c r="E27" s="358"/>
      <c r="F27" s="358"/>
      <c r="G27" s="358"/>
      <c r="H27" s="358"/>
      <c r="I27" s="358"/>
      <c r="J27" s="358"/>
      <c r="K27" s="359"/>
      <c r="L27" s="106">
        <f t="shared" ref="L27:Q27" si="7">SUM(L7:L26)</f>
        <v>0</v>
      </c>
      <c r="M27" s="108">
        <f t="shared" si="7"/>
        <v>0</v>
      </c>
      <c r="N27" s="108">
        <f t="shared" si="7"/>
        <v>0</v>
      </c>
      <c r="O27" s="108">
        <f t="shared" si="7"/>
        <v>0</v>
      </c>
      <c r="P27" s="108">
        <f t="shared" si="7"/>
        <v>0</v>
      </c>
      <c r="Q27" s="107">
        <f t="shared" si="7"/>
        <v>0</v>
      </c>
    </row>
    <row r="29" spans="1:17" x14ac:dyDescent="0.15">
      <c r="B29" s="45"/>
    </row>
  </sheetData>
  <protectedRanges>
    <protectedRange sqref="B26:K26" name="範囲3"/>
    <protectedRange sqref="J7:J25" name="範囲2"/>
  </protectedRanges>
  <mergeCells count="7">
    <mergeCell ref="L5:Q5"/>
    <mergeCell ref="B27:K27"/>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9" tint="0.39997558519241921"/>
    <pageSetUpPr fitToPage="1"/>
  </sheetPr>
  <dimension ref="A1:Q28"/>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4" width="4.81640625" style="2" bestFit="1" customWidth="1"/>
    <col min="5" max="5" width="5.26953125" style="2" bestFit="1" customWidth="1"/>
    <col min="6" max="6" width="4.7265625" style="2" bestFit="1" customWidth="1"/>
    <col min="7" max="7" width="4.81640625" style="2" bestFit="1" customWidth="1"/>
    <col min="8" max="8" width="4.7265625" style="2" bestFit="1" customWidth="1"/>
    <col min="9" max="9" width="5.08984375" style="2" bestFit="1" customWidth="1"/>
    <col min="10" max="10" width="6.1796875" style="2" bestFit="1" customWidth="1"/>
    <col min="11" max="11" width="3" style="4" bestFit="1" customWidth="1"/>
    <col min="12" max="12" width="6.26953125" style="2" bestFit="1" customWidth="1"/>
    <col min="13" max="15" width="6.36328125" style="2" bestFit="1" customWidth="1"/>
    <col min="16" max="16" width="6.1796875" style="2" bestFit="1" customWidth="1"/>
    <col min="17" max="17" width="6.36328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366</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231</v>
      </c>
      <c r="B5" s="326" t="s">
        <v>1</v>
      </c>
      <c r="C5" s="326" t="s">
        <v>2</v>
      </c>
      <c r="D5" s="344" t="s">
        <v>3</v>
      </c>
      <c r="E5" s="345"/>
      <c r="F5" s="345"/>
      <c r="G5" s="345"/>
      <c r="H5" s="345"/>
      <c r="I5" s="346"/>
      <c r="J5" s="326" t="s">
        <v>4</v>
      </c>
      <c r="K5" s="326" t="s">
        <v>5</v>
      </c>
      <c r="L5" s="344" t="s">
        <v>6</v>
      </c>
      <c r="M5" s="345"/>
      <c r="N5" s="345"/>
      <c r="O5" s="345"/>
      <c r="P5" s="345"/>
      <c r="Q5" s="346"/>
    </row>
    <row r="6" spans="1:17" ht="42.75" thickBot="1" x14ac:dyDescent="0.2">
      <c r="A6" s="3" t="s">
        <v>83</v>
      </c>
      <c r="B6" s="328"/>
      <c r="C6" s="328"/>
      <c r="D6" s="6" t="s">
        <v>84</v>
      </c>
      <c r="E6" s="7" t="s">
        <v>85</v>
      </c>
      <c r="F6" s="7" t="s">
        <v>86</v>
      </c>
      <c r="G6" s="7" t="s">
        <v>87</v>
      </c>
      <c r="H6" s="7" t="s">
        <v>88</v>
      </c>
      <c r="I6" s="8" t="s">
        <v>7</v>
      </c>
      <c r="J6" s="328"/>
      <c r="K6" s="328"/>
      <c r="L6" s="6" t="s">
        <v>84</v>
      </c>
      <c r="M6" s="7" t="s">
        <v>85</v>
      </c>
      <c r="N6" s="7" t="s">
        <v>86</v>
      </c>
      <c r="O6" s="7" t="s">
        <v>87</v>
      </c>
      <c r="P6" s="7" t="s">
        <v>88</v>
      </c>
      <c r="Q6" s="8" t="s">
        <v>7</v>
      </c>
    </row>
    <row r="7" spans="1:17" ht="21.75" thickTop="1" x14ac:dyDescent="0.15">
      <c r="A7" s="3" t="s">
        <v>26</v>
      </c>
      <c r="B7" s="47" t="s">
        <v>355</v>
      </c>
      <c r="C7" s="56" t="s">
        <v>358</v>
      </c>
      <c r="D7" s="150">
        <v>0.45200000000000001</v>
      </c>
      <c r="E7" s="83">
        <v>6.1980000000000004</v>
      </c>
      <c r="F7" s="83">
        <v>2.5960000000000001</v>
      </c>
      <c r="G7" s="83">
        <v>2.5179999999999998</v>
      </c>
      <c r="H7" s="83"/>
      <c r="I7" s="151">
        <v>1.5349999999999999</v>
      </c>
      <c r="J7" s="156"/>
      <c r="K7" s="56" t="s">
        <v>102</v>
      </c>
      <c r="L7" s="144">
        <f t="shared" ref="L7:Q7" si="0">ROUNDDOWN(D7*$J7,3)</f>
        <v>0</v>
      </c>
      <c r="M7" s="145">
        <f t="shared" si="0"/>
        <v>0</v>
      </c>
      <c r="N7" s="145">
        <f t="shared" si="0"/>
        <v>0</v>
      </c>
      <c r="O7" s="145">
        <f t="shared" si="0"/>
        <v>0</v>
      </c>
      <c r="P7" s="145">
        <f t="shared" si="0"/>
        <v>0</v>
      </c>
      <c r="Q7" s="146">
        <f t="shared" si="0"/>
        <v>0</v>
      </c>
    </row>
    <row r="8" spans="1:17" ht="21" x14ac:dyDescent="0.15">
      <c r="A8" s="3" t="s">
        <v>26</v>
      </c>
      <c r="B8" s="47" t="s">
        <v>356</v>
      </c>
      <c r="C8" s="56" t="s">
        <v>357</v>
      </c>
      <c r="D8" s="150">
        <v>0.61399999999999999</v>
      </c>
      <c r="E8" s="83">
        <v>8.4819999999999993</v>
      </c>
      <c r="F8" s="83">
        <v>3.1869999999999998</v>
      </c>
      <c r="G8" s="83">
        <v>3.778</v>
      </c>
      <c r="H8" s="83"/>
      <c r="I8" s="151">
        <v>2.13</v>
      </c>
      <c r="J8" s="177"/>
      <c r="K8" s="56" t="s">
        <v>102</v>
      </c>
      <c r="L8" s="153">
        <f t="shared" ref="L8:Q12" si="1">ROUNDDOWN(D8*$J8,3)</f>
        <v>0</v>
      </c>
      <c r="M8" s="154">
        <f t="shared" si="1"/>
        <v>0</v>
      </c>
      <c r="N8" s="154">
        <f t="shared" si="1"/>
        <v>0</v>
      </c>
      <c r="O8" s="154">
        <f t="shared" si="1"/>
        <v>0</v>
      </c>
      <c r="P8" s="154">
        <f t="shared" si="1"/>
        <v>0</v>
      </c>
      <c r="Q8" s="155">
        <f t="shared" si="1"/>
        <v>0</v>
      </c>
    </row>
    <row r="9" spans="1:17" ht="21" x14ac:dyDescent="0.15">
      <c r="A9" s="3" t="s">
        <v>26</v>
      </c>
      <c r="B9" s="47" t="s">
        <v>446</v>
      </c>
      <c r="C9" s="56" t="s">
        <v>359</v>
      </c>
      <c r="D9" s="150">
        <v>0.121</v>
      </c>
      <c r="E9" s="83">
        <v>2.0680000000000001</v>
      </c>
      <c r="F9" s="83"/>
      <c r="G9" s="83">
        <v>1.6859999999999999</v>
      </c>
      <c r="H9" s="83"/>
      <c r="I9" s="151">
        <v>0.502</v>
      </c>
      <c r="J9" s="156"/>
      <c r="K9" s="56" t="s">
        <v>102</v>
      </c>
      <c r="L9" s="153">
        <f t="shared" si="1"/>
        <v>0</v>
      </c>
      <c r="M9" s="154">
        <f t="shared" si="1"/>
        <v>0</v>
      </c>
      <c r="N9" s="154">
        <f t="shared" si="1"/>
        <v>0</v>
      </c>
      <c r="O9" s="154">
        <f t="shared" si="1"/>
        <v>0</v>
      </c>
      <c r="P9" s="154">
        <f t="shared" si="1"/>
        <v>0</v>
      </c>
      <c r="Q9" s="155">
        <f t="shared" si="1"/>
        <v>0</v>
      </c>
    </row>
    <row r="10" spans="1:17" ht="21" x14ac:dyDescent="0.15">
      <c r="A10" s="3" t="s">
        <v>26</v>
      </c>
      <c r="B10" s="47" t="s">
        <v>447</v>
      </c>
      <c r="C10" s="56" t="s">
        <v>360</v>
      </c>
      <c r="D10" s="150">
        <v>0.121</v>
      </c>
      <c r="E10" s="83">
        <v>2.0680000000000001</v>
      </c>
      <c r="F10" s="83"/>
      <c r="G10" s="83">
        <v>1.6850000000000001</v>
      </c>
      <c r="H10" s="83"/>
      <c r="I10" s="151">
        <v>0.503</v>
      </c>
      <c r="J10" s="156"/>
      <c r="K10" s="56" t="s">
        <v>102</v>
      </c>
      <c r="L10" s="153">
        <f t="shared" si="1"/>
        <v>0</v>
      </c>
      <c r="M10" s="154">
        <f t="shared" si="1"/>
        <v>0</v>
      </c>
      <c r="N10" s="154">
        <f t="shared" si="1"/>
        <v>0</v>
      </c>
      <c r="O10" s="154">
        <f t="shared" si="1"/>
        <v>0</v>
      </c>
      <c r="P10" s="154">
        <f t="shared" si="1"/>
        <v>0</v>
      </c>
      <c r="Q10" s="155">
        <f t="shared" si="1"/>
        <v>0</v>
      </c>
    </row>
    <row r="11" spans="1:17" ht="21" x14ac:dyDescent="0.15">
      <c r="A11" s="3" t="s">
        <v>26</v>
      </c>
      <c r="B11" s="47" t="s">
        <v>232</v>
      </c>
      <c r="C11" s="56" t="s">
        <v>233</v>
      </c>
      <c r="D11" s="150">
        <v>7.4999999999999997E-2</v>
      </c>
      <c r="E11" s="83">
        <v>1.5</v>
      </c>
      <c r="F11" s="83"/>
      <c r="G11" s="83">
        <v>1.3069999999999999</v>
      </c>
      <c r="H11" s="83"/>
      <c r="I11" s="151">
        <v>0.26700000000000002</v>
      </c>
      <c r="J11" s="156"/>
      <c r="K11" s="56" t="s">
        <v>102</v>
      </c>
      <c r="L11" s="153">
        <f t="shared" si="1"/>
        <v>0</v>
      </c>
      <c r="M11" s="154">
        <f t="shared" si="1"/>
        <v>0</v>
      </c>
      <c r="N11" s="154">
        <f t="shared" si="1"/>
        <v>0</v>
      </c>
      <c r="O11" s="154">
        <f t="shared" si="1"/>
        <v>0</v>
      </c>
      <c r="P11" s="154">
        <f t="shared" si="1"/>
        <v>0</v>
      </c>
      <c r="Q11" s="155">
        <f t="shared" si="1"/>
        <v>0</v>
      </c>
    </row>
    <row r="12" spans="1:17" ht="21" x14ac:dyDescent="0.15">
      <c r="A12" s="3" t="s">
        <v>26</v>
      </c>
      <c r="B12" s="47" t="s">
        <v>234</v>
      </c>
      <c r="C12" s="56" t="s">
        <v>235</v>
      </c>
      <c r="D12" s="150">
        <v>0.1</v>
      </c>
      <c r="E12" s="83">
        <v>2</v>
      </c>
      <c r="F12" s="83"/>
      <c r="G12" s="83">
        <v>1.742</v>
      </c>
      <c r="H12" s="83"/>
      <c r="I12" s="151">
        <v>0.35699999999999998</v>
      </c>
      <c r="J12" s="156"/>
      <c r="K12" s="56" t="s">
        <v>102</v>
      </c>
      <c r="L12" s="153">
        <f t="shared" si="1"/>
        <v>0</v>
      </c>
      <c r="M12" s="154">
        <f t="shared" si="1"/>
        <v>0</v>
      </c>
      <c r="N12" s="154">
        <f t="shared" si="1"/>
        <v>0</v>
      </c>
      <c r="O12" s="154">
        <f t="shared" si="1"/>
        <v>0</v>
      </c>
      <c r="P12" s="154">
        <f t="shared" si="1"/>
        <v>0</v>
      </c>
      <c r="Q12" s="155">
        <f t="shared" si="1"/>
        <v>0</v>
      </c>
    </row>
    <row r="13" spans="1:17" ht="21" x14ac:dyDescent="0.15">
      <c r="A13" s="3" t="s">
        <v>26</v>
      </c>
      <c r="B13" s="47" t="s">
        <v>324</v>
      </c>
      <c r="C13" s="56" t="s">
        <v>325</v>
      </c>
      <c r="D13" s="150">
        <v>0.748</v>
      </c>
      <c r="E13" s="83">
        <v>2.1040000000000001</v>
      </c>
      <c r="F13" s="83">
        <v>1.8759999999999999</v>
      </c>
      <c r="G13" s="83"/>
      <c r="H13" s="83"/>
      <c r="I13" s="151">
        <v>0.97599999999999998</v>
      </c>
      <c r="J13" s="156"/>
      <c r="K13" s="56" t="s">
        <v>102</v>
      </c>
      <c r="L13" s="153">
        <f t="shared" ref="L13:Q14" si="2">ROUNDDOWN(D13*$J13,3)</f>
        <v>0</v>
      </c>
      <c r="M13" s="154">
        <f t="shared" si="2"/>
        <v>0</v>
      </c>
      <c r="N13" s="154">
        <f t="shared" si="2"/>
        <v>0</v>
      </c>
      <c r="O13" s="154">
        <f t="shared" si="2"/>
        <v>0</v>
      </c>
      <c r="P13" s="154">
        <f t="shared" si="2"/>
        <v>0</v>
      </c>
      <c r="Q13" s="155">
        <f t="shared" si="2"/>
        <v>0</v>
      </c>
    </row>
    <row r="14" spans="1:17" ht="21" x14ac:dyDescent="0.15">
      <c r="A14" s="3" t="s">
        <v>26</v>
      </c>
      <c r="B14" s="47" t="s">
        <v>435</v>
      </c>
      <c r="C14" s="56" t="s">
        <v>436</v>
      </c>
      <c r="D14" s="150">
        <v>0.45200000000000001</v>
      </c>
      <c r="E14" s="83">
        <v>6.1980000000000004</v>
      </c>
      <c r="F14" s="83">
        <v>2.5960000000000001</v>
      </c>
      <c r="G14" s="83">
        <v>2.5179999999999998</v>
      </c>
      <c r="H14" s="83"/>
      <c r="I14" s="151">
        <v>1.5349999999999999</v>
      </c>
      <c r="J14" s="156"/>
      <c r="K14" s="56" t="s">
        <v>102</v>
      </c>
      <c r="L14" s="153">
        <f t="shared" si="2"/>
        <v>0</v>
      </c>
      <c r="M14" s="154">
        <f t="shared" si="2"/>
        <v>0</v>
      </c>
      <c r="N14" s="154">
        <f t="shared" si="2"/>
        <v>0</v>
      </c>
      <c r="O14" s="154">
        <f t="shared" si="2"/>
        <v>0</v>
      </c>
      <c r="P14" s="154">
        <f t="shared" si="2"/>
        <v>0</v>
      </c>
      <c r="Q14" s="155">
        <f t="shared" si="2"/>
        <v>0</v>
      </c>
    </row>
    <row r="15" spans="1:17" ht="21" x14ac:dyDescent="0.15">
      <c r="A15" s="3" t="s">
        <v>26</v>
      </c>
      <c r="B15" s="47" t="s">
        <v>434</v>
      </c>
      <c r="C15" s="56" t="s">
        <v>437</v>
      </c>
      <c r="D15" s="150">
        <v>0.61399999999999999</v>
      </c>
      <c r="E15" s="83">
        <v>8.4819999999999993</v>
      </c>
      <c r="F15" s="83">
        <v>3.1869999999999998</v>
      </c>
      <c r="G15" s="83">
        <v>3.778</v>
      </c>
      <c r="H15" s="83"/>
      <c r="I15" s="151">
        <v>2.13</v>
      </c>
      <c r="J15" s="156"/>
      <c r="K15" s="56" t="s">
        <v>102</v>
      </c>
      <c r="L15" s="153">
        <f t="shared" ref="L15:L25" si="3">ROUNDDOWN(D15*$J15,3)</f>
        <v>0</v>
      </c>
      <c r="M15" s="154">
        <f t="shared" ref="M15:M25" si="4">ROUNDDOWN(E15*$J15,3)</f>
        <v>0</v>
      </c>
      <c r="N15" s="154">
        <f t="shared" ref="N15:N25" si="5">ROUNDDOWN(F15*$J15,3)</f>
        <v>0</v>
      </c>
      <c r="O15" s="154">
        <f t="shared" ref="O15:O25" si="6">ROUNDDOWN(G15*$J15,3)</f>
        <v>0</v>
      </c>
      <c r="P15" s="154">
        <f t="shared" ref="P15:P25" si="7">ROUNDDOWN(H15*$J15,3)</f>
        <v>0</v>
      </c>
      <c r="Q15" s="155">
        <f t="shared" ref="Q15:Q25" si="8">ROUNDDOWN(I15*$J15,3)</f>
        <v>0</v>
      </c>
    </row>
    <row r="16" spans="1:17" s="53" customFormat="1" ht="21" x14ac:dyDescent="0.15">
      <c r="A16" s="52" t="s">
        <v>26</v>
      </c>
      <c r="B16" s="156"/>
      <c r="C16" s="157"/>
      <c r="D16" s="158"/>
      <c r="E16" s="159"/>
      <c r="F16" s="159"/>
      <c r="G16" s="159"/>
      <c r="H16" s="159"/>
      <c r="I16" s="160"/>
      <c r="J16" s="156"/>
      <c r="K16" s="178"/>
      <c r="L16" s="153">
        <f t="shared" si="3"/>
        <v>0</v>
      </c>
      <c r="M16" s="154">
        <f t="shared" si="4"/>
        <v>0</v>
      </c>
      <c r="N16" s="154">
        <f t="shared" si="5"/>
        <v>0</v>
      </c>
      <c r="O16" s="154">
        <f t="shared" si="6"/>
        <v>0</v>
      </c>
      <c r="P16" s="154">
        <f t="shared" si="7"/>
        <v>0</v>
      </c>
      <c r="Q16" s="155">
        <f t="shared" si="8"/>
        <v>0</v>
      </c>
    </row>
    <row r="17" spans="1:17" ht="21" x14ac:dyDescent="0.15">
      <c r="A17" s="3" t="s">
        <v>26</v>
      </c>
      <c r="B17" s="156"/>
      <c r="C17" s="157"/>
      <c r="D17" s="158"/>
      <c r="E17" s="159"/>
      <c r="F17" s="159"/>
      <c r="G17" s="159"/>
      <c r="H17" s="159"/>
      <c r="I17" s="160"/>
      <c r="J17" s="156"/>
      <c r="K17" s="178"/>
      <c r="L17" s="153">
        <f t="shared" si="3"/>
        <v>0</v>
      </c>
      <c r="M17" s="154">
        <f t="shared" si="4"/>
        <v>0</v>
      </c>
      <c r="N17" s="154">
        <f t="shared" si="5"/>
        <v>0</v>
      </c>
      <c r="O17" s="154">
        <f t="shared" si="6"/>
        <v>0</v>
      </c>
      <c r="P17" s="154">
        <f t="shared" si="7"/>
        <v>0</v>
      </c>
      <c r="Q17" s="155">
        <f t="shared" si="8"/>
        <v>0</v>
      </c>
    </row>
    <row r="18" spans="1:17" ht="21" x14ac:dyDescent="0.15">
      <c r="A18" s="3" t="s">
        <v>26</v>
      </c>
      <c r="B18" s="156"/>
      <c r="C18" s="157"/>
      <c r="D18" s="158"/>
      <c r="E18" s="159"/>
      <c r="F18" s="159"/>
      <c r="G18" s="159"/>
      <c r="H18" s="159"/>
      <c r="I18" s="160"/>
      <c r="J18" s="156"/>
      <c r="K18" s="157"/>
      <c r="L18" s="153">
        <f t="shared" si="3"/>
        <v>0</v>
      </c>
      <c r="M18" s="154">
        <f t="shared" si="4"/>
        <v>0</v>
      </c>
      <c r="N18" s="154">
        <f t="shared" si="5"/>
        <v>0</v>
      </c>
      <c r="O18" s="154">
        <f t="shared" si="6"/>
        <v>0</v>
      </c>
      <c r="P18" s="154">
        <f t="shared" si="7"/>
        <v>0</v>
      </c>
      <c r="Q18" s="155">
        <f t="shared" si="8"/>
        <v>0</v>
      </c>
    </row>
    <row r="19" spans="1:17" ht="21" x14ac:dyDescent="0.15">
      <c r="A19" s="3" t="s">
        <v>26</v>
      </c>
      <c r="B19" s="156"/>
      <c r="C19" s="157"/>
      <c r="D19" s="158"/>
      <c r="E19" s="159"/>
      <c r="F19" s="159"/>
      <c r="G19" s="159"/>
      <c r="H19" s="159"/>
      <c r="I19" s="160"/>
      <c r="J19" s="156"/>
      <c r="K19" s="157"/>
      <c r="L19" s="153">
        <f t="shared" si="3"/>
        <v>0</v>
      </c>
      <c r="M19" s="154">
        <f t="shared" si="4"/>
        <v>0</v>
      </c>
      <c r="N19" s="154">
        <f t="shared" si="5"/>
        <v>0</v>
      </c>
      <c r="O19" s="154">
        <f t="shared" si="6"/>
        <v>0</v>
      </c>
      <c r="P19" s="154">
        <f t="shared" si="7"/>
        <v>0</v>
      </c>
      <c r="Q19" s="155">
        <f t="shared" si="8"/>
        <v>0</v>
      </c>
    </row>
    <row r="20" spans="1:17" ht="21" x14ac:dyDescent="0.15">
      <c r="A20" s="3" t="s">
        <v>26</v>
      </c>
      <c r="B20" s="156"/>
      <c r="C20" s="157"/>
      <c r="D20" s="158"/>
      <c r="E20" s="159"/>
      <c r="F20" s="159"/>
      <c r="G20" s="159"/>
      <c r="H20" s="159"/>
      <c r="I20" s="160"/>
      <c r="J20" s="156"/>
      <c r="K20" s="157"/>
      <c r="L20" s="153">
        <f t="shared" si="3"/>
        <v>0</v>
      </c>
      <c r="M20" s="154">
        <f t="shared" si="4"/>
        <v>0</v>
      </c>
      <c r="N20" s="154">
        <f t="shared" si="5"/>
        <v>0</v>
      </c>
      <c r="O20" s="154">
        <f t="shared" si="6"/>
        <v>0</v>
      </c>
      <c r="P20" s="154">
        <f t="shared" si="7"/>
        <v>0</v>
      </c>
      <c r="Q20" s="155">
        <f t="shared" si="8"/>
        <v>0</v>
      </c>
    </row>
    <row r="21" spans="1:17" ht="21" x14ac:dyDescent="0.15">
      <c r="A21" s="3" t="s">
        <v>26</v>
      </c>
      <c r="B21" s="156"/>
      <c r="C21" s="157"/>
      <c r="D21" s="158"/>
      <c r="E21" s="159"/>
      <c r="F21" s="159"/>
      <c r="G21" s="159"/>
      <c r="H21" s="159"/>
      <c r="I21" s="160"/>
      <c r="J21" s="156"/>
      <c r="K21" s="157"/>
      <c r="L21" s="153">
        <f t="shared" si="3"/>
        <v>0</v>
      </c>
      <c r="M21" s="154">
        <f t="shared" si="4"/>
        <v>0</v>
      </c>
      <c r="N21" s="154">
        <f t="shared" si="5"/>
        <v>0</v>
      </c>
      <c r="O21" s="154">
        <f t="shared" si="6"/>
        <v>0</v>
      </c>
      <c r="P21" s="154">
        <f t="shared" si="7"/>
        <v>0</v>
      </c>
      <c r="Q21" s="155">
        <f t="shared" si="8"/>
        <v>0</v>
      </c>
    </row>
    <row r="22" spans="1:17" ht="21" x14ac:dyDescent="0.15">
      <c r="A22" s="3" t="s">
        <v>26</v>
      </c>
      <c r="B22" s="156"/>
      <c r="C22" s="157"/>
      <c r="D22" s="158"/>
      <c r="E22" s="159"/>
      <c r="F22" s="159"/>
      <c r="G22" s="159"/>
      <c r="H22" s="159"/>
      <c r="I22" s="160"/>
      <c r="J22" s="156"/>
      <c r="K22" s="157"/>
      <c r="L22" s="153">
        <f t="shared" si="3"/>
        <v>0</v>
      </c>
      <c r="M22" s="154">
        <f t="shared" si="4"/>
        <v>0</v>
      </c>
      <c r="N22" s="154">
        <f t="shared" si="5"/>
        <v>0</v>
      </c>
      <c r="O22" s="154">
        <f t="shared" si="6"/>
        <v>0</v>
      </c>
      <c r="P22" s="154">
        <f t="shared" si="7"/>
        <v>0</v>
      </c>
      <c r="Q22" s="155">
        <f t="shared" si="8"/>
        <v>0</v>
      </c>
    </row>
    <row r="23" spans="1:17" ht="21" x14ac:dyDescent="0.15">
      <c r="A23" s="3" t="s">
        <v>26</v>
      </c>
      <c r="B23" s="156"/>
      <c r="C23" s="157"/>
      <c r="D23" s="158"/>
      <c r="E23" s="159"/>
      <c r="F23" s="159"/>
      <c r="G23" s="159"/>
      <c r="H23" s="159"/>
      <c r="I23" s="160"/>
      <c r="J23" s="156"/>
      <c r="K23" s="157"/>
      <c r="L23" s="153">
        <f t="shared" si="3"/>
        <v>0</v>
      </c>
      <c r="M23" s="154">
        <f t="shared" si="4"/>
        <v>0</v>
      </c>
      <c r="N23" s="154">
        <f t="shared" si="5"/>
        <v>0</v>
      </c>
      <c r="O23" s="154">
        <f t="shared" si="6"/>
        <v>0</v>
      </c>
      <c r="P23" s="154">
        <f t="shared" si="7"/>
        <v>0</v>
      </c>
      <c r="Q23" s="155">
        <f t="shared" si="8"/>
        <v>0</v>
      </c>
    </row>
    <row r="24" spans="1:17" ht="21" x14ac:dyDescent="0.15">
      <c r="A24" s="3" t="s">
        <v>26</v>
      </c>
      <c r="B24" s="156"/>
      <c r="C24" s="157"/>
      <c r="D24" s="158"/>
      <c r="E24" s="159"/>
      <c r="F24" s="159"/>
      <c r="G24" s="159"/>
      <c r="H24" s="159"/>
      <c r="I24" s="160"/>
      <c r="J24" s="156"/>
      <c r="K24" s="157"/>
      <c r="L24" s="153">
        <f t="shared" si="3"/>
        <v>0</v>
      </c>
      <c r="M24" s="154">
        <f t="shared" si="4"/>
        <v>0</v>
      </c>
      <c r="N24" s="154">
        <f t="shared" si="5"/>
        <v>0</v>
      </c>
      <c r="O24" s="154">
        <f t="shared" si="6"/>
        <v>0</v>
      </c>
      <c r="P24" s="154">
        <f t="shared" si="7"/>
        <v>0</v>
      </c>
      <c r="Q24" s="155">
        <f t="shared" si="8"/>
        <v>0</v>
      </c>
    </row>
    <row r="25" spans="1:17" ht="21.75" thickBot="1" x14ac:dyDescent="0.2">
      <c r="A25" s="3" t="s">
        <v>26</v>
      </c>
      <c r="B25" s="161"/>
      <c r="C25" s="162"/>
      <c r="D25" s="164"/>
      <c r="E25" s="165"/>
      <c r="F25" s="165"/>
      <c r="G25" s="165"/>
      <c r="H25" s="165"/>
      <c r="I25" s="166"/>
      <c r="J25" s="161"/>
      <c r="K25" s="162"/>
      <c r="L25" s="190">
        <f t="shared" si="3"/>
        <v>0</v>
      </c>
      <c r="M25" s="191">
        <f t="shared" si="4"/>
        <v>0</v>
      </c>
      <c r="N25" s="191">
        <f t="shared" si="5"/>
        <v>0</v>
      </c>
      <c r="O25" s="191">
        <f t="shared" si="6"/>
        <v>0</v>
      </c>
      <c r="P25" s="191">
        <f t="shared" si="7"/>
        <v>0</v>
      </c>
      <c r="Q25" s="192">
        <f t="shared" si="8"/>
        <v>0</v>
      </c>
    </row>
    <row r="26" spans="1:17" ht="21.75" thickTop="1" x14ac:dyDescent="0.15">
      <c r="A26" s="3" t="s">
        <v>26</v>
      </c>
      <c r="B26" s="357"/>
      <c r="C26" s="358"/>
      <c r="D26" s="358"/>
      <c r="E26" s="358"/>
      <c r="F26" s="358"/>
      <c r="G26" s="358"/>
      <c r="H26" s="358"/>
      <c r="I26" s="358"/>
      <c r="J26" s="358"/>
      <c r="K26" s="359"/>
      <c r="L26" s="106">
        <f t="shared" ref="L26:Q26" si="9">SUM(L7:L25)</f>
        <v>0</v>
      </c>
      <c r="M26" s="108">
        <f t="shared" si="9"/>
        <v>0</v>
      </c>
      <c r="N26" s="108">
        <f t="shared" si="9"/>
        <v>0</v>
      </c>
      <c r="O26" s="108">
        <f t="shared" si="9"/>
        <v>0</v>
      </c>
      <c r="P26" s="108">
        <f t="shared" si="9"/>
        <v>0</v>
      </c>
      <c r="Q26" s="107">
        <f t="shared" si="9"/>
        <v>0</v>
      </c>
    </row>
    <row r="28" spans="1:17" x14ac:dyDescent="0.15">
      <c r="B28" s="45"/>
    </row>
  </sheetData>
  <protectedRanges>
    <protectedRange sqref="J18:K25 B16:I25" name="範囲2"/>
    <protectedRange sqref="J7:J17"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scale="98" fitToHeight="0" orientation="landscape" r:id="rId1"/>
  <headerFooter alignWithMargins="0">
    <oddHeader>&amp;C&amp;12公園緑地施設標準図集　標準土工量集計表</oddHeader>
    <oddFooter>&amp;C&amp;A &amp;P/&amp;N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9" tint="-0.249977111117893"/>
    <pageSetUpPr fitToPage="1"/>
  </sheetPr>
  <dimension ref="A1:Q28"/>
  <sheetViews>
    <sheetView showGridLines="0" showZeros="0" view="pageBreakPreview" topLeftCell="B1" zoomScaleNormal="100" zoomScaleSheetLayoutView="100" workbookViewId="0">
      <pane xSplit="2" ySplit="6" topLeftCell="D9" activePane="bottomRight" state="frozen"/>
      <selection activeCell="K5" sqref="K5"/>
      <selection pane="topRight" activeCell="K5" sqref="K5"/>
      <selection pane="bottomLeft" activeCell="K5" sqref="K5"/>
      <selection pane="bottomRight" activeCell="C18" sqref="C18"/>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2" width="6.26953125" style="2" bestFit="1" customWidth="1"/>
    <col min="13" max="13" width="6.36328125" style="2" bestFit="1" customWidth="1"/>
    <col min="14" max="14" width="6.26953125" style="2" bestFit="1" customWidth="1"/>
    <col min="15" max="16" width="6.1796875" style="2" bestFit="1" customWidth="1"/>
    <col min="17" max="17" width="6.2695312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362</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15</v>
      </c>
      <c r="B5" s="326" t="s">
        <v>1</v>
      </c>
      <c r="C5" s="326" t="s">
        <v>2</v>
      </c>
      <c r="D5" s="344" t="s">
        <v>3</v>
      </c>
      <c r="E5" s="345"/>
      <c r="F5" s="345"/>
      <c r="G5" s="345"/>
      <c r="H5" s="345"/>
      <c r="I5" s="346"/>
      <c r="J5" s="326" t="s">
        <v>4</v>
      </c>
      <c r="K5" s="326" t="s">
        <v>5</v>
      </c>
      <c r="L5" s="344" t="s">
        <v>6</v>
      </c>
      <c r="M5" s="345"/>
      <c r="N5" s="345"/>
      <c r="O5" s="345"/>
      <c r="P5" s="345"/>
      <c r="Q5" s="346"/>
    </row>
    <row r="6" spans="1:17" ht="42.75" thickBot="1" x14ac:dyDescent="0.2">
      <c r="A6" s="3" t="s">
        <v>83</v>
      </c>
      <c r="B6" s="328"/>
      <c r="C6" s="328"/>
      <c r="D6" s="6" t="s">
        <v>84</v>
      </c>
      <c r="E6" s="7" t="s">
        <v>85</v>
      </c>
      <c r="F6" s="7" t="s">
        <v>86</v>
      </c>
      <c r="G6" s="7" t="s">
        <v>87</v>
      </c>
      <c r="H6" s="7" t="s">
        <v>88</v>
      </c>
      <c r="I6" s="8" t="s">
        <v>7</v>
      </c>
      <c r="J6" s="328"/>
      <c r="K6" s="328"/>
      <c r="L6" s="6" t="s">
        <v>84</v>
      </c>
      <c r="M6" s="7" t="s">
        <v>85</v>
      </c>
      <c r="N6" s="7" t="s">
        <v>86</v>
      </c>
      <c r="O6" s="7" t="s">
        <v>87</v>
      </c>
      <c r="P6" s="7" t="s">
        <v>88</v>
      </c>
      <c r="Q6" s="8" t="s">
        <v>7</v>
      </c>
    </row>
    <row r="7" spans="1:17" ht="21.75" thickTop="1" x14ac:dyDescent="0.15">
      <c r="A7" s="3" t="s">
        <v>26</v>
      </c>
      <c r="B7" s="203" t="s">
        <v>248</v>
      </c>
      <c r="C7" s="204" t="s">
        <v>236</v>
      </c>
      <c r="D7" s="205">
        <v>3.5999999999999997E-2</v>
      </c>
      <c r="E7" s="206">
        <v>0.20499999999999999</v>
      </c>
      <c r="F7" s="206">
        <v>0.16700000000000001</v>
      </c>
      <c r="G7" s="206"/>
      <c r="H7" s="206"/>
      <c r="I7" s="196">
        <v>7.3999999999999996E-2</v>
      </c>
      <c r="J7" s="207"/>
      <c r="K7" s="204" t="s">
        <v>102</v>
      </c>
      <c r="L7" s="208">
        <f t="shared" ref="L7:L25" si="0">ROUNDDOWN(D7*$J7,3)</f>
        <v>0</v>
      </c>
      <c r="M7" s="209">
        <f t="shared" ref="M7:M25" si="1">ROUNDDOWN(E7*$J7,3)</f>
        <v>0</v>
      </c>
      <c r="N7" s="209">
        <f t="shared" ref="N7:N25" si="2">ROUNDDOWN(F7*$J7,3)</f>
        <v>0</v>
      </c>
      <c r="O7" s="209">
        <f t="shared" ref="O7:O25" si="3">ROUNDDOWN(G7*$J7,3)</f>
        <v>0</v>
      </c>
      <c r="P7" s="209">
        <f t="shared" ref="P7:P25" si="4">ROUNDDOWN(H7*$J7,3)</f>
        <v>0</v>
      </c>
      <c r="Q7" s="210">
        <f t="shared" ref="Q7:Q25" si="5">ROUNDDOWN(I7*$J7,3)</f>
        <v>0</v>
      </c>
    </row>
    <row r="8" spans="1:17" s="53" customFormat="1" ht="21" x14ac:dyDescent="0.15">
      <c r="A8" s="52" t="s">
        <v>16</v>
      </c>
      <c r="B8" s="47" t="s">
        <v>248</v>
      </c>
      <c r="C8" s="56" t="s">
        <v>469</v>
      </c>
      <c r="D8" s="150">
        <v>3.5999999999999997E-2</v>
      </c>
      <c r="E8" s="83">
        <v>0.20499999999999999</v>
      </c>
      <c r="F8" s="83">
        <v>0.16700000000000001</v>
      </c>
      <c r="G8" s="83"/>
      <c r="H8" s="83"/>
      <c r="I8" s="151">
        <v>7.3999999999999996E-2</v>
      </c>
      <c r="J8" s="156"/>
      <c r="K8" s="56" t="s">
        <v>102</v>
      </c>
      <c r="L8" s="153">
        <f t="shared" ref="L8:Q8" si="6">ROUNDDOWN(D8*$J8,3)</f>
        <v>0</v>
      </c>
      <c r="M8" s="154">
        <f t="shared" si="6"/>
        <v>0</v>
      </c>
      <c r="N8" s="154">
        <f t="shared" si="6"/>
        <v>0</v>
      </c>
      <c r="O8" s="154">
        <f t="shared" si="6"/>
        <v>0</v>
      </c>
      <c r="P8" s="154">
        <f t="shared" si="6"/>
        <v>0</v>
      </c>
      <c r="Q8" s="155">
        <f t="shared" si="6"/>
        <v>0</v>
      </c>
    </row>
    <row r="9" spans="1:17" ht="21" x14ac:dyDescent="0.15">
      <c r="A9" s="3" t="s">
        <v>26</v>
      </c>
      <c r="B9" s="47" t="s">
        <v>248</v>
      </c>
      <c r="C9" s="56" t="s">
        <v>237</v>
      </c>
      <c r="D9" s="150">
        <v>4.2000000000000003E-2</v>
      </c>
      <c r="E9" s="83">
        <v>0.22800000000000001</v>
      </c>
      <c r="F9" s="83">
        <v>0.182</v>
      </c>
      <c r="G9" s="83"/>
      <c r="H9" s="83"/>
      <c r="I9" s="151">
        <v>8.7999999999999995E-2</v>
      </c>
      <c r="J9" s="156"/>
      <c r="K9" s="56" t="s">
        <v>102</v>
      </c>
      <c r="L9" s="153">
        <f t="shared" si="0"/>
        <v>0</v>
      </c>
      <c r="M9" s="154">
        <f t="shared" si="1"/>
        <v>0</v>
      </c>
      <c r="N9" s="154">
        <f t="shared" si="2"/>
        <v>0</v>
      </c>
      <c r="O9" s="154">
        <f t="shared" si="3"/>
        <v>0</v>
      </c>
      <c r="P9" s="154">
        <f t="shared" si="4"/>
        <v>0</v>
      </c>
      <c r="Q9" s="155">
        <f t="shared" si="5"/>
        <v>0</v>
      </c>
    </row>
    <row r="10" spans="1:17" s="53" customFormat="1" ht="21" x14ac:dyDescent="0.15">
      <c r="A10" s="52" t="s">
        <v>16</v>
      </c>
      <c r="B10" s="47" t="s">
        <v>248</v>
      </c>
      <c r="C10" s="56" t="s">
        <v>470</v>
      </c>
      <c r="D10" s="150">
        <v>4.2000000000000003E-2</v>
      </c>
      <c r="E10" s="83">
        <v>0.22800000000000001</v>
      </c>
      <c r="F10" s="83">
        <v>0.182</v>
      </c>
      <c r="G10" s="83"/>
      <c r="H10" s="83"/>
      <c r="I10" s="151">
        <v>8.7999999999999995E-2</v>
      </c>
      <c r="J10" s="156"/>
      <c r="K10" s="56" t="s">
        <v>102</v>
      </c>
      <c r="L10" s="153">
        <f t="shared" ref="L10:Q10" si="7">ROUNDDOWN(D10*$J10,3)</f>
        <v>0</v>
      </c>
      <c r="M10" s="154">
        <f t="shared" si="7"/>
        <v>0</v>
      </c>
      <c r="N10" s="154">
        <f t="shared" si="7"/>
        <v>0</v>
      </c>
      <c r="O10" s="154">
        <f t="shared" si="7"/>
        <v>0</v>
      </c>
      <c r="P10" s="154">
        <f t="shared" si="7"/>
        <v>0</v>
      </c>
      <c r="Q10" s="155">
        <f t="shared" si="7"/>
        <v>0</v>
      </c>
    </row>
    <row r="11" spans="1:17" ht="21" x14ac:dyDescent="0.15">
      <c r="A11" s="3" t="s">
        <v>26</v>
      </c>
      <c r="B11" s="47" t="s">
        <v>248</v>
      </c>
      <c r="C11" s="56" t="s">
        <v>238</v>
      </c>
      <c r="D11" s="150">
        <v>4.2000000000000003E-2</v>
      </c>
      <c r="E11" s="83">
        <v>0.22800000000000001</v>
      </c>
      <c r="F11" s="83">
        <v>0.182</v>
      </c>
      <c r="G11" s="83"/>
      <c r="H11" s="83"/>
      <c r="I11" s="151">
        <v>8.7999999999999995E-2</v>
      </c>
      <c r="J11" s="156"/>
      <c r="K11" s="56" t="s">
        <v>102</v>
      </c>
      <c r="L11" s="153">
        <f t="shared" si="0"/>
        <v>0</v>
      </c>
      <c r="M11" s="154">
        <f t="shared" si="1"/>
        <v>0</v>
      </c>
      <c r="N11" s="154">
        <f t="shared" si="2"/>
        <v>0</v>
      </c>
      <c r="O11" s="154">
        <f t="shared" si="3"/>
        <v>0</v>
      </c>
      <c r="P11" s="154">
        <f t="shared" si="4"/>
        <v>0</v>
      </c>
      <c r="Q11" s="155">
        <f t="shared" si="5"/>
        <v>0</v>
      </c>
    </row>
    <row r="12" spans="1:17" s="53" customFormat="1" ht="21" x14ac:dyDescent="0.15">
      <c r="A12" s="52" t="s">
        <v>16</v>
      </c>
      <c r="B12" s="47" t="s">
        <v>248</v>
      </c>
      <c r="C12" s="56" t="s">
        <v>471</v>
      </c>
      <c r="D12" s="150">
        <v>4.2000000000000003E-2</v>
      </c>
      <c r="E12" s="83">
        <v>0.22800000000000001</v>
      </c>
      <c r="F12" s="83">
        <v>0.182</v>
      </c>
      <c r="G12" s="83"/>
      <c r="H12" s="83"/>
      <c r="I12" s="151">
        <v>8.7999999999999995E-2</v>
      </c>
      <c r="J12" s="156"/>
      <c r="K12" s="56" t="s">
        <v>102</v>
      </c>
      <c r="L12" s="153">
        <f t="shared" ref="L12:Q12" si="8">ROUNDDOWN(D12*$J12,3)</f>
        <v>0</v>
      </c>
      <c r="M12" s="154">
        <f t="shared" si="8"/>
        <v>0</v>
      </c>
      <c r="N12" s="154">
        <f t="shared" si="8"/>
        <v>0</v>
      </c>
      <c r="O12" s="154">
        <f t="shared" si="8"/>
        <v>0</v>
      </c>
      <c r="P12" s="154">
        <f t="shared" si="8"/>
        <v>0</v>
      </c>
      <c r="Q12" s="155">
        <f t="shared" si="8"/>
        <v>0</v>
      </c>
    </row>
    <row r="13" spans="1:17" ht="21" x14ac:dyDescent="0.15">
      <c r="A13" s="3" t="s">
        <v>26</v>
      </c>
      <c r="B13" s="47" t="s">
        <v>248</v>
      </c>
      <c r="C13" s="56" t="s">
        <v>239</v>
      </c>
      <c r="D13" s="150">
        <v>3.5999999999999997E-2</v>
      </c>
      <c r="E13" s="83">
        <v>0.216</v>
      </c>
      <c r="F13" s="83">
        <v>0.17599999999999999</v>
      </c>
      <c r="G13" s="83"/>
      <c r="H13" s="83"/>
      <c r="I13" s="151">
        <v>7.5999999999999998E-2</v>
      </c>
      <c r="J13" s="156"/>
      <c r="K13" s="56" t="s">
        <v>102</v>
      </c>
      <c r="L13" s="153">
        <f t="shared" si="0"/>
        <v>0</v>
      </c>
      <c r="M13" s="154">
        <f t="shared" si="1"/>
        <v>0</v>
      </c>
      <c r="N13" s="154">
        <f t="shared" si="2"/>
        <v>0</v>
      </c>
      <c r="O13" s="154">
        <f t="shared" si="3"/>
        <v>0</v>
      </c>
      <c r="P13" s="154">
        <f t="shared" si="4"/>
        <v>0</v>
      </c>
      <c r="Q13" s="155">
        <f t="shared" si="5"/>
        <v>0</v>
      </c>
    </row>
    <row r="14" spans="1:17" s="53" customFormat="1" ht="21" x14ac:dyDescent="0.15">
      <c r="A14" s="52" t="s">
        <v>16</v>
      </c>
      <c r="B14" s="47" t="s">
        <v>248</v>
      </c>
      <c r="C14" s="56" t="s">
        <v>472</v>
      </c>
      <c r="D14" s="150">
        <v>3.5999999999999997E-2</v>
      </c>
      <c r="E14" s="83">
        <v>0.216</v>
      </c>
      <c r="F14" s="83">
        <v>0.17599999999999999</v>
      </c>
      <c r="G14" s="83"/>
      <c r="H14" s="83"/>
      <c r="I14" s="151">
        <v>7.5999999999999998E-2</v>
      </c>
      <c r="J14" s="156"/>
      <c r="K14" s="56" t="s">
        <v>102</v>
      </c>
      <c r="L14" s="153">
        <f t="shared" ref="L14:Q14" si="9">ROUNDDOWN(D14*$J14,3)</f>
        <v>0</v>
      </c>
      <c r="M14" s="154">
        <f t="shared" si="9"/>
        <v>0</v>
      </c>
      <c r="N14" s="154">
        <f t="shared" si="9"/>
        <v>0</v>
      </c>
      <c r="O14" s="154">
        <f t="shared" si="9"/>
        <v>0</v>
      </c>
      <c r="P14" s="154">
        <f t="shared" si="9"/>
        <v>0</v>
      </c>
      <c r="Q14" s="155">
        <f t="shared" si="9"/>
        <v>0</v>
      </c>
    </row>
    <row r="15" spans="1:17" ht="21" x14ac:dyDescent="0.15">
      <c r="A15" s="3" t="s">
        <v>26</v>
      </c>
      <c r="B15" s="47" t="s">
        <v>248</v>
      </c>
      <c r="C15" s="56" t="s">
        <v>240</v>
      </c>
      <c r="D15" s="150">
        <v>4.2999999999999997E-2</v>
      </c>
      <c r="E15" s="83">
        <v>0.247</v>
      </c>
      <c r="F15" s="83">
        <v>0.19600000000000001</v>
      </c>
      <c r="G15" s="83"/>
      <c r="H15" s="83"/>
      <c r="I15" s="151">
        <v>9.4E-2</v>
      </c>
      <c r="J15" s="156"/>
      <c r="K15" s="56" t="s">
        <v>102</v>
      </c>
      <c r="L15" s="153">
        <f t="shared" si="0"/>
        <v>0</v>
      </c>
      <c r="M15" s="154">
        <f t="shared" si="1"/>
        <v>0</v>
      </c>
      <c r="N15" s="154">
        <f t="shared" si="2"/>
        <v>0</v>
      </c>
      <c r="O15" s="154">
        <f t="shared" si="3"/>
        <v>0</v>
      </c>
      <c r="P15" s="154">
        <f t="shared" si="4"/>
        <v>0</v>
      </c>
      <c r="Q15" s="155">
        <f t="shared" si="5"/>
        <v>0</v>
      </c>
    </row>
    <row r="16" spans="1:17" s="53" customFormat="1" ht="21" x14ac:dyDescent="0.15">
      <c r="A16" s="52" t="s">
        <v>16</v>
      </c>
      <c r="B16" s="47" t="s">
        <v>248</v>
      </c>
      <c r="C16" s="56" t="s">
        <v>473</v>
      </c>
      <c r="D16" s="150">
        <v>4.2999999999999997E-2</v>
      </c>
      <c r="E16" s="83">
        <v>0.247</v>
      </c>
      <c r="F16" s="83">
        <v>0.19600000000000001</v>
      </c>
      <c r="G16" s="83"/>
      <c r="H16" s="83"/>
      <c r="I16" s="151">
        <v>9.4E-2</v>
      </c>
      <c r="J16" s="156"/>
      <c r="K16" s="56" t="s">
        <v>102</v>
      </c>
      <c r="L16" s="153">
        <f t="shared" ref="L16:Q16" si="10">ROUNDDOWN(D16*$J16,3)</f>
        <v>0</v>
      </c>
      <c r="M16" s="154">
        <f t="shared" si="10"/>
        <v>0</v>
      </c>
      <c r="N16" s="154">
        <f t="shared" si="10"/>
        <v>0</v>
      </c>
      <c r="O16" s="154">
        <f t="shared" si="10"/>
        <v>0</v>
      </c>
      <c r="P16" s="154">
        <f t="shared" si="10"/>
        <v>0</v>
      </c>
      <c r="Q16" s="155">
        <f t="shared" si="10"/>
        <v>0</v>
      </c>
    </row>
    <row r="17" spans="1:17" ht="21" x14ac:dyDescent="0.15">
      <c r="A17" s="3" t="s">
        <v>26</v>
      </c>
      <c r="B17" s="47" t="s">
        <v>248</v>
      </c>
      <c r="C17" s="56" t="s">
        <v>241</v>
      </c>
      <c r="D17" s="150">
        <v>4.2999999999999997E-2</v>
      </c>
      <c r="E17" s="83">
        <v>0.247</v>
      </c>
      <c r="F17" s="83">
        <v>0.19600000000000001</v>
      </c>
      <c r="G17" s="83"/>
      <c r="H17" s="83"/>
      <c r="I17" s="151">
        <v>9.4E-2</v>
      </c>
      <c r="J17" s="156"/>
      <c r="K17" s="56" t="s">
        <v>102</v>
      </c>
      <c r="L17" s="153">
        <f t="shared" si="0"/>
        <v>0</v>
      </c>
      <c r="M17" s="154">
        <f t="shared" si="1"/>
        <v>0</v>
      </c>
      <c r="N17" s="154">
        <f t="shared" si="2"/>
        <v>0</v>
      </c>
      <c r="O17" s="154">
        <f t="shared" si="3"/>
        <v>0</v>
      </c>
      <c r="P17" s="154">
        <f t="shared" si="4"/>
        <v>0</v>
      </c>
      <c r="Q17" s="155">
        <f t="shared" si="5"/>
        <v>0</v>
      </c>
    </row>
    <row r="18" spans="1:17" s="53" customFormat="1" ht="21" x14ac:dyDescent="0.15">
      <c r="A18" s="52" t="s">
        <v>16</v>
      </c>
      <c r="B18" s="47" t="s">
        <v>248</v>
      </c>
      <c r="C18" s="56" t="s">
        <v>474</v>
      </c>
      <c r="D18" s="150">
        <v>4.2999999999999997E-2</v>
      </c>
      <c r="E18" s="83">
        <v>0.247</v>
      </c>
      <c r="F18" s="83">
        <v>0.19600000000000001</v>
      </c>
      <c r="G18" s="83"/>
      <c r="H18" s="83"/>
      <c r="I18" s="151">
        <v>9.4E-2</v>
      </c>
      <c r="J18" s="156"/>
      <c r="K18" s="56" t="s">
        <v>102</v>
      </c>
      <c r="L18" s="153">
        <f t="shared" ref="L18:Q18" si="11">ROUNDDOWN(D18*$J18,3)</f>
        <v>0</v>
      </c>
      <c r="M18" s="154">
        <f t="shared" si="11"/>
        <v>0</v>
      </c>
      <c r="N18" s="154">
        <f t="shared" si="11"/>
        <v>0</v>
      </c>
      <c r="O18" s="154">
        <f t="shared" si="11"/>
        <v>0</v>
      </c>
      <c r="P18" s="154">
        <f t="shared" si="11"/>
        <v>0</v>
      </c>
      <c r="Q18" s="155">
        <f t="shared" si="11"/>
        <v>0</v>
      </c>
    </row>
    <row r="19" spans="1:17" ht="21" x14ac:dyDescent="0.15">
      <c r="A19" s="3" t="s">
        <v>26</v>
      </c>
      <c r="B19" s="47" t="s">
        <v>242</v>
      </c>
      <c r="C19" s="56" t="s">
        <v>249</v>
      </c>
      <c r="D19" s="150">
        <v>0.123</v>
      </c>
      <c r="E19" s="83">
        <v>0.67500000000000004</v>
      </c>
      <c r="F19" s="83">
        <v>0.52800000000000002</v>
      </c>
      <c r="G19" s="83"/>
      <c r="H19" s="83"/>
      <c r="I19" s="151">
        <v>0.27</v>
      </c>
      <c r="J19" s="156"/>
      <c r="K19" s="56" t="s">
        <v>243</v>
      </c>
      <c r="L19" s="153">
        <f t="shared" si="0"/>
        <v>0</v>
      </c>
      <c r="M19" s="154">
        <f t="shared" si="1"/>
        <v>0</v>
      </c>
      <c r="N19" s="154">
        <f t="shared" si="2"/>
        <v>0</v>
      </c>
      <c r="O19" s="154">
        <f t="shared" si="3"/>
        <v>0</v>
      </c>
      <c r="P19" s="154">
        <f t="shared" si="4"/>
        <v>0</v>
      </c>
      <c r="Q19" s="155">
        <f t="shared" si="5"/>
        <v>0</v>
      </c>
    </row>
    <row r="20" spans="1:17" ht="21" x14ac:dyDescent="0.15">
      <c r="A20" s="3" t="s">
        <v>26</v>
      </c>
      <c r="B20" s="47" t="s">
        <v>244</v>
      </c>
      <c r="C20" s="56" t="s">
        <v>245</v>
      </c>
      <c r="D20" s="150">
        <v>5.6000000000000001E-2</v>
      </c>
      <c r="E20" s="83">
        <v>0.85299999999999998</v>
      </c>
      <c r="F20" s="83">
        <v>0.61799999999999999</v>
      </c>
      <c r="G20" s="83"/>
      <c r="H20" s="83"/>
      <c r="I20" s="151">
        <v>0.29099999999999998</v>
      </c>
      <c r="J20" s="156"/>
      <c r="K20" s="56" t="s">
        <v>102</v>
      </c>
      <c r="L20" s="153">
        <f t="shared" si="0"/>
        <v>0</v>
      </c>
      <c r="M20" s="154">
        <f t="shared" si="1"/>
        <v>0</v>
      </c>
      <c r="N20" s="154">
        <f t="shared" si="2"/>
        <v>0</v>
      </c>
      <c r="O20" s="154">
        <f t="shared" si="3"/>
        <v>0</v>
      </c>
      <c r="P20" s="154">
        <f t="shared" si="4"/>
        <v>0</v>
      </c>
      <c r="Q20" s="155">
        <f t="shared" si="5"/>
        <v>0</v>
      </c>
    </row>
    <row r="21" spans="1:17" ht="21" x14ac:dyDescent="0.15">
      <c r="A21" s="3" t="s">
        <v>26</v>
      </c>
      <c r="B21" s="47" t="s">
        <v>246</v>
      </c>
      <c r="C21" s="56" t="s">
        <v>247</v>
      </c>
      <c r="D21" s="150">
        <v>3.2000000000000001E-2</v>
      </c>
      <c r="E21" s="83">
        <v>0.48699999999999999</v>
      </c>
      <c r="F21" s="83">
        <v>0.38200000000000001</v>
      </c>
      <c r="G21" s="83"/>
      <c r="H21" s="83"/>
      <c r="I21" s="151">
        <v>0.13700000000000001</v>
      </c>
      <c r="J21" s="156"/>
      <c r="K21" s="56" t="s">
        <v>102</v>
      </c>
      <c r="L21" s="153">
        <f t="shared" si="0"/>
        <v>0</v>
      </c>
      <c r="M21" s="154">
        <f t="shared" si="1"/>
        <v>0</v>
      </c>
      <c r="N21" s="154">
        <f t="shared" si="2"/>
        <v>0</v>
      </c>
      <c r="O21" s="154">
        <f t="shared" si="3"/>
        <v>0</v>
      </c>
      <c r="P21" s="154">
        <f t="shared" si="4"/>
        <v>0</v>
      </c>
      <c r="Q21" s="155">
        <f t="shared" si="5"/>
        <v>0</v>
      </c>
    </row>
    <row r="22" spans="1:17" ht="21" x14ac:dyDescent="0.15">
      <c r="A22" s="3" t="s">
        <v>26</v>
      </c>
      <c r="B22" s="47" t="s">
        <v>438</v>
      </c>
      <c r="C22" s="56" t="s">
        <v>439</v>
      </c>
      <c r="D22" s="150">
        <v>3.2000000000000001E-2</v>
      </c>
      <c r="E22" s="83">
        <v>0.68600000000000005</v>
      </c>
      <c r="F22" s="83">
        <v>0.57699999999999996</v>
      </c>
      <c r="G22" s="83"/>
      <c r="H22" s="83"/>
      <c r="I22" s="151">
        <v>0.14099999999999999</v>
      </c>
      <c r="J22" s="156"/>
      <c r="K22" s="56" t="s">
        <v>102</v>
      </c>
      <c r="L22" s="153">
        <f t="shared" ref="L22:Q23" si="12">ROUNDDOWN(D22*$J22,3)</f>
        <v>0</v>
      </c>
      <c r="M22" s="154">
        <f t="shared" si="12"/>
        <v>0</v>
      </c>
      <c r="N22" s="154">
        <f t="shared" si="12"/>
        <v>0</v>
      </c>
      <c r="O22" s="154">
        <f t="shared" si="12"/>
        <v>0</v>
      </c>
      <c r="P22" s="154">
        <f t="shared" si="12"/>
        <v>0</v>
      </c>
      <c r="Q22" s="155">
        <f t="shared" si="12"/>
        <v>0</v>
      </c>
    </row>
    <row r="23" spans="1:17" ht="21" x14ac:dyDescent="0.15">
      <c r="A23" s="3" t="s">
        <v>26</v>
      </c>
      <c r="B23" s="47" t="s">
        <v>440</v>
      </c>
      <c r="C23" s="56" t="s">
        <v>445</v>
      </c>
      <c r="D23" s="150">
        <v>0.05</v>
      </c>
      <c r="E23" s="83">
        <v>1.024</v>
      </c>
      <c r="F23" s="83">
        <v>0.79800000000000004</v>
      </c>
      <c r="G23" s="83"/>
      <c r="H23" s="83"/>
      <c r="I23" s="151">
        <v>0.27500000000000002</v>
      </c>
      <c r="J23" s="156"/>
      <c r="K23" s="56" t="s">
        <v>102</v>
      </c>
      <c r="L23" s="153">
        <f t="shared" si="12"/>
        <v>0</v>
      </c>
      <c r="M23" s="154">
        <f t="shared" si="12"/>
        <v>0</v>
      </c>
      <c r="N23" s="154">
        <f t="shared" si="12"/>
        <v>0</v>
      </c>
      <c r="O23" s="154">
        <f t="shared" si="12"/>
        <v>0</v>
      </c>
      <c r="P23" s="154">
        <f t="shared" si="12"/>
        <v>0</v>
      </c>
      <c r="Q23" s="155">
        <f t="shared" si="12"/>
        <v>0</v>
      </c>
    </row>
    <row r="24" spans="1:17" ht="21" x14ac:dyDescent="0.15">
      <c r="A24" s="3" t="s">
        <v>26</v>
      </c>
      <c r="B24" s="156"/>
      <c r="C24" s="157"/>
      <c r="D24" s="158"/>
      <c r="E24" s="159"/>
      <c r="F24" s="159"/>
      <c r="G24" s="159"/>
      <c r="H24" s="159"/>
      <c r="I24" s="160"/>
      <c r="J24" s="156"/>
      <c r="K24" s="157"/>
      <c r="L24" s="153">
        <f t="shared" si="0"/>
        <v>0</v>
      </c>
      <c r="M24" s="154">
        <f t="shared" si="1"/>
        <v>0</v>
      </c>
      <c r="N24" s="154">
        <f t="shared" si="2"/>
        <v>0</v>
      </c>
      <c r="O24" s="154">
        <f t="shared" si="3"/>
        <v>0</v>
      </c>
      <c r="P24" s="154">
        <f t="shared" si="4"/>
        <v>0</v>
      </c>
      <c r="Q24" s="155">
        <f t="shared" si="5"/>
        <v>0</v>
      </c>
    </row>
    <row r="25" spans="1:17" ht="21.75" thickBot="1" x14ac:dyDescent="0.2">
      <c r="A25" s="3" t="s">
        <v>26</v>
      </c>
      <c r="B25" s="161"/>
      <c r="C25" s="162"/>
      <c r="D25" s="164"/>
      <c r="E25" s="165"/>
      <c r="F25" s="165"/>
      <c r="G25" s="165"/>
      <c r="H25" s="165"/>
      <c r="I25" s="166"/>
      <c r="J25" s="161"/>
      <c r="K25" s="162"/>
      <c r="L25" s="168">
        <f t="shared" si="0"/>
        <v>0</v>
      </c>
      <c r="M25" s="169">
        <f t="shared" si="1"/>
        <v>0</v>
      </c>
      <c r="N25" s="169">
        <f t="shared" si="2"/>
        <v>0</v>
      </c>
      <c r="O25" s="169">
        <f t="shared" si="3"/>
        <v>0</v>
      </c>
      <c r="P25" s="169">
        <f t="shared" si="4"/>
        <v>0</v>
      </c>
      <c r="Q25" s="170">
        <f t="shared" si="5"/>
        <v>0</v>
      </c>
    </row>
    <row r="26" spans="1:17" ht="21.75" thickTop="1" x14ac:dyDescent="0.15">
      <c r="A26" s="3" t="s">
        <v>26</v>
      </c>
      <c r="B26" s="357" t="s">
        <v>18</v>
      </c>
      <c r="C26" s="358"/>
      <c r="D26" s="358"/>
      <c r="E26" s="358"/>
      <c r="F26" s="358"/>
      <c r="G26" s="358"/>
      <c r="H26" s="358"/>
      <c r="I26" s="358"/>
      <c r="J26" s="358"/>
      <c r="K26" s="359"/>
      <c r="L26" s="104">
        <f t="shared" ref="L26:Q26" si="13">SUM(L7:L25)</f>
        <v>0</v>
      </c>
      <c r="M26" s="60">
        <f t="shared" si="13"/>
        <v>0</v>
      </c>
      <c r="N26" s="60">
        <f t="shared" si="13"/>
        <v>0</v>
      </c>
      <c r="O26" s="60">
        <f t="shared" si="13"/>
        <v>0</v>
      </c>
      <c r="P26" s="60">
        <f t="shared" si="13"/>
        <v>0</v>
      </c>
      <c r="Q26" s="105">
        <f t="shared" si="13"/>
        <v>0</v>
      </c>
    </row>
    <row r="28" spans="1:17" x14ac:dyDescent="0.15">
      <c r="B28" s="45"/>
    </row>
  </sheetData>
  <protectedRanges>
    <protectedRange sqref="B24:K25" name="範囲2"/>
    <protectedRange sqref="J7:J23"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5" tint="0.39997558519241921"/>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13" sqref="J13"/>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7" width="6.179687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362</v>
      </c>
      <c r="C2" s="77"/>
      <c r="D2" s="77"/>
      <c r="E2" s="77"/>
      <c r="F2" s="77"/>
      <c r="G2" s="77"/>
      <c r="H2" s="77"/>
      <c r="I2" s="77"/>
      <c r="J2" s="77"/>
      <c r="K2" s="77"/>
      <c r="L2" s="77"/>
      <c r="M2" s="77"/>
      <c r="N2" s="77"/>
      <c r="O2" s="77"/>
      <c r="P2" s="77"/>
      <c r="Q2" s="77"/>
    </row>
    <row r="3" spans="1:17" ht="12" customHeight="1" x14ac:dyDescent="0.15">
      <c r="B3" s="14"/>
      <c r="C3" s="14"/>
      <c r="D3" s="14"/>
      <c r="E3" s="14"/>
      <c r="F3" s="14"/>
      <c r="G3" s="14"/>
      <c r="H3" s="14"/>
      <c r="I3" s="14"/>
      <c r="J3" s="14"/>
      <c r="K3" s="14"/>
      <c r="L3" s="14"/>
      <c r="M3" s="14"/>
      <c r="N3" s="14"/>
      <c r="O3" s="14"/>
      <c r="P3" s="14"/>
      <c r="Q3" s="14"/>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15</v>
      </c>
      <c r="B5" s="326" t="s">
        <v>1</v>
      </c>
      <c r="C5" s="326" t="s">
        <v>2</v>
      </c>
      <c r="D5" s="344" t="s">
        <v>3</v>
      </c>
      <c r="E5" s="345"/>
      <c r="F5" s="345"/>
      <c r="G5" s="345"/>
      <c r="H5" s="345"/>
      <c r="I5" s="346"/>
      <c r="J5" s="326" t="s">
        <v>4</v>
      </c>
      <c r="K5" s="326" t="s">
        <v>5</v>
      </c>
      <c r="L5" s="344" t="s">
        <v>6</v>
      </c>
      <c r="M5" s="345"/>
      <c r="N5" s="345"/>
      <c r="O5" s="345"/>
      <c r="P5" s="345"/>
      <c r="Q5" s="346"/>
    </row>
    <row r="6" spans="1:17" ht="42.75" thickBot="1" x14ac:dyDescent="0.2">
      <c r="A6" s="3" t="s">
        <v>83</v>
      </c>
      <c r="B6" s="328"/>
      <c r="C6" s="328"/>
      <c r="D6" s="6" t="s">
        <v>84</v>
      </c>
      <c r="E6" s="7" t="s">
        <v>85</v>
      </c>
      <c r="F6" s="7" t="s">
        <v>86</v>
      </c>
      <c r="G6" s="7" t="s">
        <v>87</v>
      </c>
      <c r="H6" s="7" t="s">
        <v>88</v>
      </c>
      <c r="I6" s="8" t="s">
        <v>7</v>
      </c>
      <c r="J6" s="328"/>
      <c r="K6" s="328"/>
      <c r="L6" s="6" t="s">
        <v>84</v>
      </c>
      <c r="M6" s="7" t="s">
        <v>85</v>
      </c>
      <c r="N6" s="7" t="s">
        <v>86</v>
      </c>
      <c r="O6" s="7" t="s">
        <v>87</v>
      </c>
      <c r="P6" s="7" t="s">
        <v>88</v>
      </c>
      <c r="Q6" s="8" t="s">
        <v>7</v>
      </c>
    </row>
    <row r="7" spans="1:17" ht="21.75" thickTop="1" x14ac:dyDescent="0.15">
      <c r="A7" s="3" t="s">
        <v>26</v>
      </c>
      <c r="B7" s="134" t="s">
        <v>250</v>
      </c>
      <c r="C7" s="135" t="s">
        <v>251</v>
      </c>
      <c r="D7" s="139">
        <v>2.5000000000000001E-2</v>
      </c>
      <c r="E7" s="141">
        <v>0.45</v>
      </c>
      <c r="F7" s="141"/>
      <c r="G7" s="141">
        <v>0.378</v>
      </c>
      <c r="H7" s="141"/>
      <c r="I7" s="196">
        <v>9.7000000000000003E-2</v>
      </c>
      <c r="J7" s="197"/>
      <c r="K7" s="135" t="s">
        <v>102</v>
      </c>
      <c r="L7" s="144">
        <f t="shared" ref="L7:Q8" si="0">ROUNDDOWN(D7*$J7,3)</f>
        <v>0</v>
      </c>
      <c r="M7" s="145">
        <f t="shared" si="0"/>
        <v>0</v>
      </c>
      <c r="N7" s="145">
        <f t="shared" si="0"/>
        <v>0</v>
      </c>
      <c r="O7" s="145">
        <f t="shared" si="0"/>
        <v>0</v>
      </c>
      <c r="P7" s="145">
        <f t="shared" si="0"/>
        <v>0</v>
      </c>
      <c r="Q7" s="146">
        <f t="shared" si="0"/>
        <v>0</v>
      </c>
    </row>
    <row r="8" spans="1:17" ht="21" x14ac:dyDescent="0.15">
      <c r="A8" s="3" t="s">
        <v>26</v>
      </c>
      <c r="B8" s="47" t="s">
        <v>250</v>
      </c>
      <c r="C8" s="56" t="s">
        <v>252</v>
      </c>
      <c r="D8" s="150">
        <v>2.5000000000000001E-2</v>
      </c>
      <c r="E8" s="211">
        <v>0.34499999999999997</v>
      </c>
      <c r="F8" s="211">
        <v>0.27200000000000002</v>
      </c>
      <c r="G8" s="83"/>
      <c r="H8" s="83"/>
      <c r="I8" s="151">
        <v>9.7000000000000003E-2</v>
      </c>
      <c r="J8" s="156"/>
      <c r="K8" s="56" t="s">
        <v>102</v>
      </c>
      <c r="L8" s="153">
        <f t="shared" si="0"/>
        <v>0</v>
      </c>
      <c r="M8" s="154">
        <f t="shared" si="0"/>
        <v>0</v>
      </c>
      <c r="N8" s="154">
        <f t="shared" si="0"/>
        <v>0</v>
      </c>
      <c r="O8" s="154">
        <f t="shared" si="0"/>
        <v>0</v>
      </c>
      <c r="P8" s="154">
        <f t="shared" si="0"/>
        <v>0</v>
      </c>
      <c r="Q8" s="155">
        <f t="shared" si="0"/>
        <v>0</v>
      </c>
    </row>
    <row r="9" spans="1:17" ht="21" x14ac:dyDescent="0.15">
      <c r="A9" s="3" t="s">
        <v>26</v>
      </c>
      <c r="B9" s="47" t="s">
        <v>250</v>
      </c>
      <c r="C9" s="56" t="s">
        <v>253</v>
      </c>
      <c r="D9" s="150">
        <v>3.5000000000000003E-2</v>
      </c>
      <c r="E9" s="211">
        <v>0.44600000000000001</v>
      </c>
      <c r="F9" s="211"/>
      <c r="G9" s="211">
        <v>0.36699999999999999</v>
      </c>
      <c r="H9" s="83"/>
      <c r="I9" s="151">
        <v>0.113</v>
      </c>
      <c r="J9" s="156"/>
      <c r="K9" s="56" t="s">
        <v>102</v>
      </c>
      <c r="L9" s="153">
        <f t="shared" ref="L9:L25" si="1">ROUNDDOWN(D9*$J9,3)</f>
        <v>0</v>
      </c>
      <c r="M9" s="154">
        <f t="shared" ref="M9:M25" si="2">ROUNDDOWN(E9*$J9,3)</f>
        <v>0</v>
      </c>
      <c r="N9" s="154">
        <f t="shared" ref="N9:N25" si="3">ROUNDDOWN(F9*$J9,3)</f>
        <v>0</v>
      </c>
      <c r="O9" s="154">
        <f t="shared" ref="O9:O25" si="4">ROUNDDOWN(G9*$J9,3)</f>
        <v>0</v>
      </c>
      <c r="P9" s="154">
        <f t="shared" ref="P9:P25" si="5">ROUNDDOWN(H9*$J9,3)</f>
        <v>0</v>
      </c>
      <c r="Q9" s="155">
        <f t="shared" ref="Q9:Q25" si="6">ROUNDDOWN(I9*$J9,3)</f>
        <v>0</v>
      </c>
    </row>
    <row r="10" spans="1:17" ht="21" x14ac:dyDescent="0.15">
      <c r="A10" s="3" t="s">
        <v>26</v>
      </c>
      <c r="B10" s="47" t="s">
        <v>250</v>
      </c>
      <c r="C10" s="56" t="s">
        <v>254</v>
      </c>
      <c r="D10" s="150">
        <v>3.2000000000000001E-2</v>
      </c>
      <c r="E10" s="83">
        <v>0.38200000000000001</v>
      </c>
      <c r="F10" s="83">
        <v>0.32700000000000001</v>
      </c>
      <c r="G10" s="83"/>
      <c r="H10" s="83"/>
      <c r="I10" s="151">
        <v>8.5999999999999993E-2</v>
      </c>
      <c r="J10" s="156"/>
      <c r="K10" s="56" t="s">
        <v>102</v>
      </c>
      <c r="L10" s="153">
        <f t="shared" si="1"/>
        <v>0</v>
      </c>
      <c r="M10" s="154">
        <f t="shared" si="2"/>
        <v>0</v>
      </c>
      <c r="N10" s="154">
        <f t="shared" si="3"/>
        <v>0</v>
      </c>
      <c r="O10" s="154">
        <f t="shared" si="4"/>
        <v>0</v>
      </c>
      <c r="P10" s="154">
        <f t="shared" si="5"/>
        <v>0</v>
      </c>
      <c r="Q10" s="155">
        <f t="shared" si="6"/>
        <v>0</v>
      </c>
    </row>
    <row r="11" spans="1:17" ht="21" x14ac:dyDescent="0.15">
      <c r="A11" s="3" t="s">
        <v>26</v>
      </c>
      <c r="B11" s="47" t="s">
        <v>250</v>
      </c>
      <c r="C11" s="56" t="s">
        <v>257</v>
      </c>
      <c r="D11" s="150">
        <v>5.1999999999999998E-2</v>
      </c>
      <c r="E11" s="83">
        <v>0.88200000000000001</v>
      </c>
      <c r="F11" s="83"/>
      <c r="G11" s="83">
        <v>0.77700000000000002</v>
      </c>
      <c r="H11" s="83"/>
      <c r="I11" s="151">
        <v>0.157</v>
      </c>
      <c r="J11" s="156"/>
      <c r="K11" s="56" t="s">
        <v>102</v>
      </c>
      <c r="L11" s="153">
        <f t="shared" si="1"/>
        <v>0</v>
      </c>
      <c r="M11" s="154">
        <f t="shared" si="2"/>
        <v>0</v>
      </c>
      <c r="N11" s="154">
        <f t="shared" si="3"/>
        <v>0</v>
      </c>
      <c r="O11" s="154">
        <f t="shared" si="4"/>
        <v>0</v>
      </c>
      <c r="P11" s="154">
        <f t="shared" si="5"/>
        <v>0</v>
      </c>
      <c r="Q11" s="155">
        <f t="shared" si="6"/>
        <v>0</v>
      </c>
    </row>
    <row r="12" spans="1:17" ht="21" x14ac:dyDescent="0.15">
      <c r="A12" s="3" t="s">
        <v>26</v>
      </c>
      <c r="B12" s="47" t="s">
        <v>250</v>
      </c>
      <c r="C12" s="56" t="s">
        <v>475</v>
      </c>
      <c r="D12" s="150">
        <v>4.8000000000000001E-2</v>
      </c>
      <c r="E12" s="83">
        <v>0.57299999999999995</v>
      </c>
      <c r="F12" s="83">
        <v>0.49099999999999999</v>
      </c>
      <c r="G12" s="83"/>
      <c r="H12" s="83"/>
      <c r="I12" s="151">
        <v>0.129</v>
      </c>
      <c r="J12" s="156"/>
      <c r="K12" s="56" t="s">
        <v>102</v>
      </c>
      <c r="L12" s="153">
        <f t="shared" si="1"/>
        <v>0</v>
      </c>
      <c r="M12" s="154">
        <f t="shared" si="2"/>
        <v>0</v>
      </c>
      <c r="N12" s="154">
        <f t="shared" si="3"/>
        <v>0</v>
      </c>
      <c r="O12" s="154">
        <f t="shared" si="4"/>
        <v>0</v>
      </c>
      <c r="P12" s="154">
        <f t="shared" si="5"/>
        <v>0</v>
      </c>
      <c r="Q12" s="155">
        <f t="shared" si="6"/>
        <v>0</v>
      </c>
    </row>
    <row r="13" spans="1:17" ht="21" x14ac:dyDescent="0.15">
      <c r="A13" s="3" t="s">
        <v>26</v>
      </c>
      <c r="B13" s="47" t="s">
        <v>255</v>
      </c>
      <c r="C13" s="56" t="s">
        <v>496</v>
      </c>
      <c r="D13" s="150">
        <v>0.121</v>
      </c>
      <c r="E13" s="83">
        <v>0.84</v>
      </c>
      <c r="F13" s="83"/>
      <c r="G13" s="83">
        <v>0.65100000000000002</v>
      </c>
      <c r="H13" s="83"/>
      <c r="I13" s="151">
        <v>0.309</v>
      </c>
      <c r="J13" s="156"/>
      <c r="K13" s="56" t="s">
        <v>102</v>
      </c>
      <c r="L13" s="153">
        <f t="shared" si="1"/>
        <v>0</v>
      </c>
      <c r="M13" s="154">
        <f t="shared" si="2"/>
        <v>0</v>
      </c>
      <c r="N13" s="154">
        <f t="shared" si="3"/>
        <v>0</v>
      </c>
      <c r="O13" s="154">
        <f t="shared" si="4"/>
        <v>0</v>
      </c>
      <c r="P13" s="154">
        <f t="shared" si="5"/>
        <v>0</v>
      </c>
      <c r="Q13" s="155">
        <f t="shared" si="6"/>
        <v>0</v>
      </c>
    </row>
    <row r="14" spans="1:17" ht="21" x14ac:dyDescent="0.15">
      <c r="A14" s="3" t="s">
        <v>26</v>
      </c>
      <c r="B14" s="47" t="s">
        <v>255</v>
      </c>
      <c r="C14" s="56" t="s">
        <v>256</v>
      </c>
      <c r="D14" s="150">
        <v>5.5E-2</v>
      </c>
      <c r="E14" s="83">
        <v>0.315</v>
      </c>
      <c r="F14" s="83"/>
      <c r="G14" s="83">
        <v>0.25700000000000001</v>
      </c>
      <c r="H14" s="83"/>
      <c r="I14" s="151">
        <v>0.113</v>
      </c>
      <c r="J14" s="156"/>
      <c r="K14" s="56" t="s">
        <v>102</v>
      </c>
      <c r="L14" s="153">
        <f t="shared" si="1"/>
        <v>0</v>
      </c>
      <c r="M14" s="154">
        <f t="shared" si="2"/>
        <v>0</v>
      </c>
      <c r="N14" s="154">
        <f t="shared" si="3"/>
        <v>0</v>
      </c>
      <c r="O14" s="154">
        <f t="shared" si="4"/>
        <v>0</v>
      </c>
      <c r="P14" s="154">
        <f t="shared" si="5"/>
        <v>0</v>
      </c>
      <c r="Q14" s="155">
        <f t="shared" si="6"/>
        <v>0</v>
      </c>
    </row>
    <row r="15" spans="1:17" ht="21" x14ac:dyDescent="0.15">
      <c r="A15" s="3" t="s">
        <v>26</v>
      </c>
      <c r="B15" s="156"/>
      <c r="C15" s="157"/>
      <c r="D15" s="158"/>
      <c r="E15" s="159"/>
      <c r="F15" s="159"/>
      <c r="G15" s="159"/>
      <c r="H15" s="159"/>
      <c r="I15" s="160"/>
      <c r="J15" s="156"/>
      <c r="K15" s="157"/>
      <c r="L15" s="153">
        <f t="shared" si="1"/>
        <v>0</v>
      </c>
      <c r="M15" s="154">
        <f t="shared" si="2"/>
        <v>0</v>
      </c>
      <c r="N15" s="154">
        <f t="shared" si="3"/>
        <v>0</v>
      </c>
      <c r="O15" s="154">
        <f t="shared" si="4"/>
        <v>0</v>
      </c>
      <c r="P15" s="154">
        <f t="shared" si="5"/>
        <v>0</v>
      </c>
      <c r="Q15" s="155">
        <f t="shared" si="6"/>
        <v>0</v>
      </c>
    </row>
    <row r="16" spans="1:17" ht="21" x14ac:dyDescent="0.15">
      <c r="A16" s="3" t="s">
        <v>26</v>
      </c>
      <c r="B16" s="156"/>
      <c r="C16" s="157"/>
      <c r="D16" s="158"/>
      <c r="E16" s="159"/>
      <c r="F16" s="159"/>
      <c r="G16" s="159"/>
      <c r="H16" s="159"/>
      <c r="I16" s="160"/>
      <c r="J16" s="156"/>
      <c r="K16" s="157"/>
      <c r="L16" s="153">
        <f t="shared" si="1"/>
        <v>0</v>
      </c>
      <c r="M16" s="154">
        <f t="shared" si="2"/>
        <v>0</v>
      </c>
      <c r="N16" s="154">
        <f t="shared" si="3"/>
        <v>0</v>
      </c>
      <c r="O16" s="154">
        <f t="shared" si="4"/>
        <v>0</v>
      </c>
      <c r="P16" s="154">
        <f t="shared" si="5"/>
        <v>0</v>
      </c>
      <c r="Q16" s="155">
        <f t="shared" si="6"/>
        <v>0</v>
      </c>
    </row>
    <row r="17" spans="1:17" ht="21" x14ac:dyDescent="0.15">
      <c r="A17" s="3" t="s">
        <v>26</v>
      </c>
      <c r="B17" s="156"/>
      <c r="C17" s="157"/>
      <c r="D17" s="158"/>
      <c r="E17" s="159"/>
      <c r="F17" s="159"/>
      <c r="G17" s="159"/>
      <c r="H17" s="159"/>
      <c r="I17" s="160"/>
      <c r="J17" s="156"/>
      <c r="K17" s="157"/>
      <c r="L17" s="153">
        <f t="shared" si="1"/>
        <v>0</v>
      </c>
      <c r="M17" s="154">
        <f t="shared" si="2"/>
        <v>0</v>
      </c>
      <c r="N17" s="154">
        <f t="shared" si="3"/>
        <v>0</v>
      </c>
      <c r="O17" s="154">
        <f t="shared" si="4"/>
        <v>0</v>
      </c>
      <c r="P17" s="154">
        <f t="shared" si="5"/>
        <v>0</v>
      </c>
      <c r="Q17" s="155">
        <f t="shared" si="6"/>
        <v>0</v>
      </c>
    </row>
    <row r="18" spans="1:17" ht="21" customHeight="1" x14ac:dyDescent="0.15">
      <c r="A18" s="3"/>
      <c r="B18" s="156"/>
      <c r="C18" s="157"/>
      <c r="D18" s="158"/>
      <c r="E18" s="159"/>
      <c r="F18" s="159"/>
      <c r="G18" s="159"/>
      <c r="H18" s="159"/>
      <c r="I18" s="160"/>
      <c r="J18" s="156"/>
      <c r="K18" s="157"/>
      <c r="L18" s="153">
        <f t="shared" si="1"/>
        <v>0</v>
      </c>
      <c r="M18" s="154">
        <f t="shared" si="2"/>
        <v>0</v>
      </c>
      <c r="N18" s="154">
        <f t="shared" si="3"/>
        <v>0</v>
      </c>
      <c r="O18" s="154">
        <f t="shared" si="4"/>
        <v>0</v>
      </c>
      <c r="P18" s="154">
        <f t="shared" si="5"/>
        <v>0</v>
      </c>
      <c r="Q18" s="155">
        <f t="shared" si="6"/>
        <v>0</v>
      </c>
    </row>
    <row r="19" spans="1:17" ht="21" x14ac:dyDescent="0.15">
      <c r="A19" s="3" t="s">
        <v>26</v>
      </c>
      <c r="B19" s="156"/>
      <c r="C19" s="157"/>
      <c r="D19" s="158"/>
      <c r="E19" s="159"/>
      <c r="F19" s="159"/>
      <c r="G19" s="159"/>
      <c r="H19" s="159"/>
      <c r="I19" s="160"/>
      <c r="J19" s="156"/>
      <c r="K19" s="157"/>
      <c r="L19" s="153">
        <f t="shared" si="1"/>
        <v>0</v>
      </c>
      <c r="M19" s="154">
        <f t="shared" si="2"/>
        <v>0</v>
      </c>
      <c r="N19" s="154">
        <f t="shared" si="3"/>
        <v>0</v>
      </c>
      <c r="O19" s="154">
        <f t="shared" si="4"/>
        <v>0</v>
      </c>
      <c r="P19" s="154">
        <f t="shared" si="5"/>
        <v>0</v>
      </c>
      <c r="Q19" s="155">
        <f t="shared" si="6"/>
        <v>0</v>
      </c>
    </row>
    <row r="20" spans="1:17" ht="21" x14ac:dyDescent="0.15">
      <c r="A20" s="3" t="s">
        <v>26</v>
      </c>
      <c r="B20" s="156"/>
      <c r="C20" s="157"/>
      <c r="D20" s="158"/>
      <c r="E20" s="159"/>
      <c r="F20" s="159"/>
      <c r="G20" s="159"/>
      <c r="H20" s="159"/>
      <c r="I20" s="160"/>
      <c r="J20" s="156"/>
      <c r="K20" s="157"/>
      <c r="L20" s="153">
        <f t="shared" si="1"/>
        <v>0</v>
      </c>
      <c r="M20" s="154">
        <f t="shared" si="2"/>
        <v>0</v>
      </c>
      <c r="N20" s="154">
        <f t="shared" si="3"/>
        <v>0</v>
      </c>
      <c r="O20" s="154">
        <f t="shared" si="4"/>
        <v>0</v>
      </c>
      <c r="P20" s="154">
        <f t="shared" si="5"/>
        <v>0</v>
      </c>
      <c r="Q20" s="155">
        <f t="shared" si="6"/>
        <v>0</v>
      </c>
    </row>
    <row r="21" spans="1:17" ht="21" x14ac:dyDescent="0.15">
      <c r="A21" s="3" t="s">
        <v>26</v>
      </c>
      <c r="B21" s="156"/>
      <c r="C21" s="157"/>
      <c r="D21" s="158"/>
      <c r="E21" s="159"/>
      <c r="F21" s="159"/>
      <c r="G21" s="159"/>
      <c r="H21" s="159"/>
      <c r="I21" s="160"/>
      <c r="J21" s="156"/>
      <c r="K21" s="157"/>
      <c r="L21" s="153">
        <f t="shared" si="1"/>
        <v>0</v>
      </c>
      <c r="M21" s="154">
        <f t="shared" si="2"/>
        <v>0</v>
      </c>
      <c r="N21" s="154">
        <f t="shared" si="3"/>
        <v>0</v>
      </c>
      <c r="O21" s="154">
        <f t="shared" si="4"/>
        <v>0</v>
      </c>
      <c r="P21" s="154">
        <f t="shared" si="5"/>
        <v>0</v>
      </c>
      <c r="Q21" s="155">
        <f t="shared" si="6"/>
        <v>0</v>
      </c>
    </row>
    <row r="22" spans="1:17" ht="21" x14ac:dyDescent="0.15">
      <c r="A22" s="3" t="s">
        <v>26</v>
      </c>
      <c r="B22" s="156"/>
      <c r="C22" s="157"/>
      <c r="D22" s="158"/>
      <c r="E22" s="159"/>
      <c r="F22" s="159"/>
      <c r="G22" s="159"/>
      <c r="H22" s="159"/>
      <c r="I22" s="160"/>
      <c r="J22" s="156"/>
      <c r="K22" s="157"/>
      <c r="L22" s="153">
        <f t="shared" si="1"/>
        <v>0</v>
      </c>
      <c r="M22" s="154">
        <f t="shared" si="2"/>
        <v>0</v>
      </c>
      <c r="N22" s="154">
        <f t="shared" si="3"/>
        <v>0</v>
      </c>
      <c r="O22" s="154">
        <f t="shared" si="4"/>
        <v>0</v>
      </c>
      <c r="P22" s="154">
        <f t="shared" si="5"/>
        <v>0</v>
      </c>
      <c r="Q22" s="155">
        <f t="shared" si="6"/>
        <v>0</v>
      </c>
    </row>
    <row r="23" spans="1:17" ht="21" x14ac:dyDescent="0.15">
      <c r="A23" s="3" t="s">
        <v>26</v>
      </c>
      <c r="B23" s="156"/>
      <c r="C23" s="157"/>
      <c r="D23" s="158"/>
      <c r="E23" s="159"/>
      <c r="F23" s="159"/>
      <c r="G23" s="159"/>
      <c r="H23" s="159"/>
      <c r="I23" s="160"/>
      <c r="J23" s="156"/>
      <c r="K23" s="157"/>
      <c r="L23" s="153">
        <f t="shared" si="1"/>
        <v>0</v>
      </c>
      <c r="M23" s="154">
        <f t="shared" si="2"/>
        <v>0</v>
      </c>
      <c r="N23" s="154">
        <f t="shared" si="3"/>
        <v>0</v>
      </c>
      <c r="O23" s="154">
        <f t="shared" si="4"/>
        <v>0</v>
      </c>
      <c r="P23" s="154">
        <f t="shared" si="5"/>
        <v>0</v>
      </c>
      <c r="Q23" s="155">
        <f t="shared" si="6"/>
        <v>0</v>
      </c>
    </row>
    <row r="24" spans="1:17" ht="21" x14ac:dyDescent="0.15">
      <c r="A24" s="3" t="s">
        <v>26</v>
      </c>
      <c r="B24" s="156"/>
      <c r="C24" s="157"/>
      <c r="D24" s="158"/>
      <c r="E24" s="159"/>
      <c r="F24" s="159"/>
      <c r="G24" s="159"/>
      <c r="H24" s="159"/>
      <c r="I24" s="160"/>
      <c r="J24" s="156"/>
      <c r="K24" s="157"/>
      <c r="L24" s="153">
        <f t="shared" si="1"/>
        <v>0</v>
      </c>
      <c r="M24" s="154">
        <f t="shared" si="2"/>
        <v>0</v>
      </c>
      <c r="N24" s="154">
        <f t="shared" si="3"/>
        <v>0</v>
      </c>
      <c r="O24" s="154">
        <f t="shared" si="4"/>
        <v>0</v>
      </c>
      <c r="P24" s="154">
        <f t="shared" si="5"/>
        <v>0</v>
      </c>
      <c r="Q24" s="155">
        <f t="shared" si="6"/>
        <v>0</v>
      </c>
    </row>
    <row r="25" spans="1:17" ht="21.75" thickBot="1" x14ac:dyDescent="0.2">
      <c r="A25" s="3" t="s">
        <v>26</v>
      </c>
      <c r="B25" s="161"/>
      <c r="C25" s="162"/>
      <c r="D25" s="164"/>
      <c r="E25" s="165"/>
      <c r="F25" s="165"/>
      <c r="G25" s="165"/>
      <c r="H25" s="165"/>
      <c r="I25" s="166"/>
      <c r="J25" s="161"/>
      <c r="K25" s="162"/>
      <c r="L25" s="190">
        <f t="shared" si="1"/>
        <v>0</v>
      </c>
      <c r="M25" s="191">
        <f t="shared" si="2"/>
        <v>0</v>
      </c>
      <c r="N25" s="191">
        <f t="shared" si="3"/>
        <v>0</v>
      </c>
      <c r="O25" s="191">
        <f t="shared" si="4"/>
        <v>0</v>
      </c>
      <c r="P25" s="191">
        <f t="shared" si="5"/>
        <v>0</v>
      </c>
      <c r="Q25" s="192">
        <f t="shared" si="6"/>
        <v>0</v>
      </c>
    </row>
    <row r="26" spans="1:17" ht="21.75" thickTop="1" x14ac:dyDescent="0.15">
      <c r="A26" s="3" t="s">
        <v>26</v>
      </c>
      <c r="B26" s="357" t="s">
        <v>18</v>
      </c>
      <c r="C26" s="358"/>
      <c r="D26" s="358"/>
      <c r="E26" s="358"/>
      <c r="F26" s="358"/>
      <c r="G26" s="358"/>
      <c r="H26" s="358"/>
      <c r="I26" s="358"/>
      <c r="J26" s="358"/>
      <c r="K26" s="359"/>
      <c r="L26" s="106">
        <f t="shared" ref="L26:Q26" si="7">SUM(L7:L25)</f>
        <v>0</v>
      </c>
      <c r="M26" s="108">
        <f t="shared" si="7"/>
        <v>0</v>
      </c>
      <c r="N26" s="108">
        <f t="shared" si="7"/>
        <v>0</v>
      </c>
      <c r="O26" s="108">
        <f t="shared" si="7"/>
        <v>0</v>
      </c>
      <c r="P26" s="108">
        <f t="shared" si="7"/>
        <v>0</v>
      </c>
      <c r="Q26" s="107">
        <f t="shared" si="7"/>
        <v>0</v>
      </c>
    </row>
  </sheetData>
  <protectedRanges>
    <protectedRange sqref="B15:K25 J14" name="範囲2"/>
    <protectedRange sqref="J7:J13"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5" tint="0.39997558519241921"/>
    <pageSetUpPr fitToPage="1"/>
  </sheetPr>
  <dimension ref="A1:R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6" width="4.81640625" style="2" bestFit="1" customWidth="1"/>
    <col min="7" max="7" width="4.7265625" style="2" bestFit="1" customWidth="1"/>
    <col min="8" max="9" width="4.81640625" style="2" bestFit="1" customWidth="1"/>
    <col min="10" max="10" width="6.1796875" style="2" bestFit="1" customWidth="1"/>
    <col min="11" max="11" width="3" style="4" bestFit="1" customWidth="1"/>
    <col min="12" max="17" width="6.1796875" style="2" bestFit="1" customWidth="1"/>
    <col min="18" max="16384" width="8.7265625" style="2"/>
  </cols>
  <sheetData>
    <row r="1" spans="1:18" s="71" customFormat="1" ht="12" customHeight="1" x14ac:dyDescent="0.15">
      <c r="B1" s="72" t="s">
        <v>58</v>
      </c>
      <c r="C1" s="73"/>
      <c r="D1" s="74"/>
      <c r="E1" s="74"/>
      <c r="F1" s="74"/>
      <c r="G1" s="74"/>
      <c r="H1" s="74"/>
      <c r="I1" s="74"/>
      <c r="J1" s="74"/>
      <c r="K1" s="75"/>
      <c r="L1" s="74"/>
      <c r="M1" s="74"/>
      <c r="N1" s="74"/>
      <c r="O1" s="74"/>
      <c r="P1" s="74"/>
      <c r="Q1" s="74"/>
    </row>
    <row r="2" spans="1:18" s="76" customFormat="1" ht="12" customHeight="1" x14ac:dyDescent="0.15">
      <c r="B2" s="77" t="s">
        <v>362</v>
      </c>
      <c r="C2" s="77"/>
      <c r="D2" s="77"/>
      <c r="E2" s="77"/>
      <c r="F2" s="77"/>
      <c r="G2" s="77"/>
      <c r="H2" s="77"/>
      <c r="I2" s="77"/>
      <c r="J2" s="77"/>
      <c r="K2" s="77"/>
      <c r="L2" s="77"/>
      <c r="M2" s="77"/>
      <c r="N2" s="77"/>
      <c r="O2" s="77"/>
      <c r="P2" s="77"/>
      <c r="Q2" s="77"/>
    </row>
    <row r="3" spans="1:18" s="71" customFormat="1" ht="12" customHeight="1" x14ac:dyDescent="0.15">
      <c r="B3" s="77" t="s">
        <v>514</v>
      </c>
      <c r="C3" s="77"/>
      <c r="D3" s="77"/>
      <c r="E3" s="77"/>
      <c r="F3" s="77"/>
      <c r="G3" s="77"/>
      <c r="H3" s="77"/>
      <c r="I3" s="77"/>
      <c r="J3" s="77"/>
      <c r="K3" s="77"/>
      <c r="L3" s="77"/>
      <c r="M3" s="77"/>
      <c r="N3" s="77"/>
      <c r="O3" s="77"/>
      <c r="P3" s="77"/>
      <c r="Q3" s="77"/>
    </row>
    <row r="4" spans="1:18" ht="12" customHeight="1" x14ac:dyDescent="0.15">
      <c r="B4" s="13"/>
      <c r="C4" s="13"/>
      <c r="D4" s="13"/>
      <c r="E4" s="13"/>
      <c r="F4" s="13"/>
      <c r="G4" s="13"/>
      <c r="H4" s="13"/>
      <c r="I4" s="13"/>
      <c r="J4" s="13"/>
      <c r="K4" s="13"/>
      <c r="L4" s="13"/>
      <c r="M4" s="13"/>
      <c r="N4" s="13"/>
      <c r="O4" s="13"/>
      <c r="P4" s="13"/>
      <c r="Q4" s="13"/>
    </row>
    <row r="5" spans="1:18" ht="12" customHeight="1" x14ac:dyDescent="0.15">
      <c r="A5" s="2" t="s">
        <v>120</v>
      </c>
      <c r="B5" s="326" t="s">
        <v>1</v>
      </c>
      <c r="C5" s="326" t="s">
        <v>2</v>
      </c>
      <c r="D5" s="344" t="s">
        <v>3</v>
      </c>
      <c r="E5" s="345"/>
      <c r="F5" s="345"/>
      <c r="G5" s="345"/>
      <c r="H5" s="345"/>
      <c r="I5" s="346"/>
      <c r="J5" s="326" t="s">
        <v>4</v>
      </c>
      <c r="K5" s="326" t="s">
        <v>5</v>
      </c>
      <c r="L5" s="344" t="s">
        <v>6</v>
      </c>
      <c r="M5" s="345"/>
      <c r="N5" s="345"/>
      <c r="O5" s="345"/>
      <c r="P5" s="345"/>
      <c r="Q5" s="346"/>
      <c r="R5" s="2" t="s">
        <v>556</v>
      </c>
    </row>
    <row r="6" spans="1:18" ht="42.75" thickBot="1" x14ac:dyDescent="0.2">
      <c r="A6" s="3" t="s">
        <v>83</v>
      </c>
      <c r="B6" s="328"/>
      <c r="C6" s="328"/>
      <c r="D6" s="6" t="s">
        <v>84</v>
      </c>
      <c r="E6" s="7" t="s">
        <v>85</v>
      </c>
      <c r="F6" s="7" t="s">
        <v>86</v>
      </c>
      <c r="G6" s="7" t="s">
        <v>87</v>
      </c>
      <c r="H6" s="7" t="s">
        <v>88</v>
      </c>
      <c r="I6" s="8" t="s">
        <v>7</v>
      </c>
      <c r="J6" s="328"/>
      <c r="K6" s="328"/>
      <c r="L6" s="6" t="s">
        <v>84</v>
      </c>
      <c r="M6" s="7" t="s">
        <v>85</v>
      </c>
      <c r="N6" s="7" t="s">
        <v>86</v>
      </c>
      <c r="O6" s="7" t="s">
        <v>87</v>
      </c>
      <c r="P6" s="7" t="s">
        <v>88</v>
      </c>
      <c r="Q6" s="8" t="s">
        <v>7</v>
      </c>
    </row>
    <row r="7" spans="1:18" ht="21.75" thickTop="1" x14ac:dyDescent="0.15">
      <c r="A7" s="3" t="s">
        <v>26</v>
      </c>
      <c r="B7" s="134" t="s">
        <v>261</v>
      </c>
      <c r="C7" s="135" t="s">
        <v>262</v>
      </c>
      <c r="D7" s="139">
        <v>4.0000000000000001E-3</v>
      </c>
      <c r="E7" s="141">
        <v>8.5000000000000006E-2</v>
      </c>
      <c r="F7" s="141">
        <v>7.5999999999999998E-2</v>
      </c>
      <c r="G7" s="141"/>
      <c r="H7" s="141"/>
      <c r="I7" s="196">
        <v>1.4E-2</v>
      </c>
      <c r="J7" s="197"/>
      <c r="K7" s="135" t="s">
        <v>20</v>
      </c>
      <c r="L7" s="144">
        <f t="shared" ref="L7:L25" si="0">ROUNDDOWN(D7*$J7,3)</f>
        <v>0</v>
      </c>
      <c r="M7" s="145">
        <f t="shared" ref="M7:M25" si="1">ROUNDDOWN(E7*$J7,3)</f>
        <v>0</v>
      </c>
      <c r="N7" s="145">
        <f t="shared" ref="N7:N25" si="2">ROUNDDOWN(F7*$J7,3)</f>
        <v>0</v>
      </c>
      <c r="O7" s="145">
        <f t="shared" ref="O7:O25" si="3">ROUNDDOWN(G7*$J7,3)</f>
        <v>0</v>
      </c>
      <c r="P7" s="145">
        <f t="shared" ref="P7:P25" si="4">ROUNDDOWN(H7*$J7,3)</f>
        <v>0</v>
      </c>
      <c r="Q7" s="146">
        <f t="shared" ref="Q7:Q25" si="5">ROUNDDOWN(I7*$J7,3)</f>
        <v>0</v>
      </c>
    </row>
    <row r="8" spans="1:18" ht="21" x14ac:dyDescent="0.15">
      <c r="A8" s="3" t="s">
        <v>26</v>
      </c>
      <c r="B8" s="47" t="s">
        <v>261</v>
      </c>
      <c r="C8" s="56" t="s">
        <v>263</v>
      </c>
      <c r="D8" s="150">
        <v>2.5000000000000001E-2</v>
      </c>
      <c r="E8" s="83">
        <v>0.29699999999999999</v>
      </c>
      <c r="F8" s="83"/>
      <c r="G8" s="83"/>
      <c r="H8" s="83">
        <v>0.22500000000000001</v>
      </c>
      <c r="I8" s="151">
        <v>9.7000000000000003E-2</v>
      </c>
      <c r="J8" s="156"/>
      <c r="K8" s="56" t="s">
        <v>20</v>
      </c>
      <c r="L8" s="153">
        <f t="shared" si="0"/>
        <v>0</v>
      </c>
      <c r="M8" s="154">
        <f t="shared" si="1"/>
        <v>0</v>
      </c>
      <c r="N8" s="154">
        <f t="shared" si="2"/>
        <v>0</v>
      </c>
      <c r="O8" s="154">
        <f t="shared" si="3"/>
        <v>0</v>
      </c>
      <c r="P8" s="154">
        <f t="shared" si="4"/>
        <v>0</v>
      </c>
      <c r="Q8" s="155">
        <f t="shared" si="5"/>
        <v>0</v>
      </c>
    </row>
    <row r="9" spans="1:18" ht="21" x14ac:dyDescent="0.15">
      <c r="A9" s="3" t="s">
        <v>26</v>
      </c>
      <c r="B9" s="47" t="s">
        <v>264</v>
      </c>
      <c r="C9" s="56" t="s">
        <v>265</v>
      </c>
      <c r="D9" s="150">
        <v>4.0000000000000001E-3</v>
      </c>
      <c r="E9" s="83">
        <v>9.5000000000000001E-2</v>
      </c>
      <c r="F9" s="83">
        <v>8.5000000000000006E-2</v>
      </c>
      <c r="G9" s="83"/>
      <c r="H9" s="83"/>
      <c r="I9" s="83">
        <v>1.4999999999999999E-2</v>
      </c>
      <c r="J9" s="156"/>
      <c r="K9" s="56" t="s">
        <v>20</v>
      </c>
      <c r="L9" s="153">
        <f t="shared" si="0"/>
        <v>0</v>
      </c>
      <c r="M9" s="154">
        <f t="shared" si="1"/>
        <v>0</v>
      </c>
      <c r="N9" s="154">
        <f t="shared" si="2"/>
        <v>0</v>
      </c>
      <c r="O9" s="154">
        <f t="shared" si="3"/>
        <v>0</v>
      </c>
      <c r="P9" s="154">
        <f t="shared" si="4"/>
        <v>0</v>
      </c>
      <c r="Q9" s="155">
        <f t="shared" si="5"/>
        <v>0</v>
      </c>
    </row>
    <row r="10" spans="1:18" ht="21" x14ac:dyDescent="0.15">
      <c r="A10" s="3" t="s">
        <v>26</v>
      </c>
      <c r="B10" s="47" t="s">
        <v>264</v>
      </c>
      <c r="C10" s="56" t="s">
        <v>266</v>
      </c>
      <c r="D10" s="150">
        <v>2.5000000000000001E-2</v>
      </c>
      <c r="E10" s="83">
        <v>0.29699999999999999</v>
      </c>
      <c r="F10" s="83"/>
      <c r="G10" s="83"/>
      <c r="H10" s="83">
        <v>0.22500000000000001</v>
      </c>
      <c r="I10" s="151">
        <v>9.7000000000000003E-2</v>
      </c>
      <c r="J10" s="156"/>
      <c r="K10" s="56" t="s">
        <v>20</v>
      </c>
      <c r="L10" s="153">
        <f t="shared" si="0"/>
        <v>0</v>
      </c>
      <c r="M10" s="154">
        <f t="shared" si="1"/>
        <v>0</v>
      </c>
      <c r="N10" s="154">
        <f t="shared" si="2"/>
        <v>0</v>
      </c>
      <c r="O10" s="154">
        <f t="shared" si="3"/>
        <v>0</v>
      </c>
      <c r="P10" s="154">
        <f t="shared" si="4"/>
        <v>0</v>
      </c>
      <c r="Q10" s="155">
        <f t="shared" si="5"/>
        <v>0</v>
      </c>
    </row>
    <row r="11" spans="1:18" ht="21" x14ac:dyDescent="0.15">
      <c r="A11" s="3" t="s">
        <v>26</v>
      </c>
      <c r="B11" s="47" t="s">
        <v>267</v>
      </c>
      <c r="C11" s="56" t="s">
        <v>268</v>
      </c>
      <c r="D11" s="150">
        <v>6.0000000000000001E-3</v>
      </c>
      <c r="E11" s="83">
        <v>0.1</v>
      </c>
      <c r="F11" s="83">
        <v>8.5999999999999993E-2</v>
      </c>
      <c r="G11" s="83"/>
      <c r="H11" s="83"/>
      <c r="I11" s="151">
        <v>2.1000000000000001E-2</v>
      </c>
      <c r="J11" s="156"/>
      <c r="K11" s="56" t="s">
        <v>20</v>
      </c>
      <c r="L11" s="153">
        <f t="shared" si="0"/>
        <v>0</v>
      </c>
      <c r="M11" s="154">
        <f t="shared" si="1"/>
        <v>0</v>
      </c>
      <c r="N11" s="154">
        <f t="shared" si="2"/>
        <v>0</v>
      </c>
      <c r="O11" s="154">
        <f t="shared" si="3"/>
        <v>0</v>
      </c>
      <c r="P11" s="154">
        <f t="shared" si="4"/>
        <v>0</v>
      </c>
      <c r="Q11" s="155">
        <f t="shared" si="5"/>
        <v>0</v>
      </c>
    </row>
    <row r="12" spans="1:18" ht="21" x14ac:dyDescent="0.15">
      <c r="A12" s="3" t="s">
        <v>26</v>
      </c>
      <c r="B12" s="47" t="s">
        <v>267</v>
      </c>
      <c r="C12" s="56" t="s">
        <v>269</v>
      </c>
      <c r="D12" s="150">
        <v>6.0000000000000001E-3</v>
      </c>
      <c r="E12" s="83">
        <v>0.112</v>
      </c>
      <c r="F12" s="83">
        <v>9.6000000000000002E-2</v>
      </c>
      <c r="G12" s="83"/>
      <c r="H12" s="83"/>
      <c r="I12" s="151">
        <v>2.3E-2</v>
      </c>
      <c r="J12" s="156"/>
      <c r="K12" s="56" t="s">
        <v>20</v>
      </c>
      <c r="L12" s="153">
        <f t="shared" si="0"/>
        <v>0</v>
      </c>
      <c r="M12" s="154">
        <f t="shared" si="1"/>
        <v>0</v>
      </c>
      <c r="N12" s="154">
        <f t="shared" si="2"/>
        <v>0</v>
      </c>
      <c r="O12" s="154">
        <f t="shared" si="3"/>
        <v>0</v>
      </c>
      <c r="P12" s="154">
        <f t="shared" si="4"/>
        <v>0</v>
      </c>
      <c r="Q12" s="155">
        <f t="shared" si="5"/>
        <v>0</v>
      </c>
    </row>
    <row r="13" spans="1:18" ht="21" x14ac:dyDescent="0.15">
      <c r="A13" s="3" t="s">
        <v>26</v>
      </c>
      <c r="B13" s="47" t="s">
        <v>267</v>
      </c>
      <c r="C13" s="56" t="s">
        <v>270</v>
      </c>
      <c r="D13" s="150">
        <v>2.5000000000000001E-2</v>
      </c>
      <c r="E13" s="83">
        <v>0.34</v>
      </c>
      <c r="F13" s="83"/>
      <c r="G13" s="83"/>
      <c r="H13" s="83">
        <v>0.25700000000000001</v>
      </c>
      <c r="I13" s="151">
        <v>0.107</v>
      </c>
      <c r="J13" s="156"/>
      <c r="K13" s="56" t="s">
        <v>20</v>
      </c>
      <c r="L13" s="153">
        <f t="shared" si="0"/>
        <v>0</v>
      </c>
      <c r="M13" s="154">
        <f t="shared" si="1"/>
        <v>0</v>
      </c>
      <c r="N13" s="154">
        <f t="shared" si="2"/>
        <v>0</v>
      </c>
      <c r="O13" s="154">
        <f t="shared" si="3"/>
        <v>0</v>
      </c>
      <c r="P13" s="154">
        <f t="shared" si="4"/>
        <v>0</v>
      </c>
      <c r="Q13" s="155">
        <f t="shared" si="5"/>
        <v>0</v>
      </c>
    </row>
    <row r="14" spans="1:18" ht="21" x14ac:dyDescent="0.15">
      <c r="A14" s="3" t="s">
        <v>26</v>
      </c>
      <c r="B14" s="47" t="s">
        <v>267</v>
      </c>
      <c r="C14" s="56" t="s">
        <v>271</v>
      </c>
      <c r="D14" s="150">
        <v>2.5000000000000001E-2</v>
      </c>
      <c r="E14" s="83">
        <v>0.34</v>
      </c>
      <c r="F14" s="83"/>
      <c r="G14" s="83"/>
      <c r="H14" s="83">
        <v>0.25700000000000001</v>
      </c>
      <c r="I14" s="151">
        <v>0.107</v>
      </c>
      <c r="J14" s="156"/>
      <c r="K14" s="56" t="s">
        <v>20</v>
      </c>
      <c r="L14" s="153">
        <f t="shared" si="0"/>
        <v>0</v>
      </c>
      <c r="M14" s="154">
        <f t="shared" si="1"/>
        <v>0</v>
      </c>
      <c r="N14" s="154">
        <f t="shared" si="2"/>
        <v>0</v>
      </c>
      <c r="O14" s="154">
        <f t="shared" si="3"/>
        <v>0</v>
      </c>
      <c r="P14" s="154">
        <f t="shared" si="4"/>
        <v>0</v>
      </c>
      <c r="Q14" s="155">
        <f t="shared" si="5"/>
        <v>0</v>
      </c>
    </row>
    <row r="15" spans="1:18" ht="21" x14ac:dyDescent="0.15">
      <c r="A15" s="3" t="s">
        <v>26</v>
      </c>
      <c r="B15" s="47" t="s">
        <v>267</v>
      </c>
      <c r="C15" s="56" t="s">
        <v>272</v>
      </c>
      <c r="D15" s="150">
        <v>0.01</v>
      </c>
      <c r="E15" s="83">
        <v>0.14299999999999999</v>
      </c>
      <c r="F15" s="83">
        <v>0.114</v>
      </c>
      <c r="G15" s="83"/>
      <c r="H15" s="83"/>
      <c r="I15" s="151">
        <v>3.7999999999999999E-2</v>
      </c>
      <c r="J15" s="156"/>
      <c r="K15" s="56" t="s">
        <v>20</v>
      </c>
      <c r="L15" s="153">
        <f t="shared" si="0"/>
        <v>0</v>
      </c>
      <c r="M15" s="154">
        <f t="shared" si="1"/>
        <v>0</v>
      </c>
      <c r="N15" s="154">
        <f t="shared" si="2"/>
        <v>0</v>
      </c>
      <c r="O15" s="154">
        <f t="shared" si="3"/>
        <v>0</v>
      </c>
      <c r="P15" s="154">
        <f t="shared" si="4"/>
        <v>0</v>
      </c>
      <c r="Q15" s="155">
        <f t="shared" si="5"/>
        <v>0</v>
      </c>
    </row>
    <row r="16" spans="1:18" ht="21" x14ac:dyDescent="0.15">
      <c r="A16" s="3" t="s">
        <v>26</v>
      </c>
      <c r="B16" s="47" t="s">
        <v>326</v>
      </c>
      <c r="C16" s="56" t="s">
        <v>273</v>
      </c>
      <c r="D16" s="150">
        <v>0.01</v>
      </c>
      <c r="E16" s="83">
        <v>0.151</v>
      </c>
      <c r="F16" s="83">
        <v>0.128</v>
      </c>
      <c r="G16" s="83"/>
      <c r="H16" s="83"/>
      <c r="I16" s="151">
        <v>3.2000000000000001E-2</v>
      </c>
      <c r="J16" s="156"/>
      <c r="K16" s="56" t="s">
        <v>20</v>
      </c>
      <c r="L16" s="153">
        <f t="shared" si="0"/>
        <v>0</v>
      </c>
      <c r="M16" s="154">
        <f t="shared" si="1"/>
        <v>0</v>
      </c>
      <c r="N16" s="154">
        <f t="shared" si="2"/>
        <v>0</v>
      </c>
      <c r="O16" s="154">
        <f t="shared" si="3"/>
        <v>0</v>
      </c>
      <c r="P16" s="154">
        <f t="shared" si="4"/>
        <v>0</v>
      </c>
      <c r="Q16" s="155">
        <f t="shared" si="5"/>
        <v>0</v>
      </c>
    </row>
    <row r="17" spans="1:17" ht="21" x14ac:dyDescent="0.15">
      <c r="A17" s="3" t="s">
        <v>26</v>
      </c>
      <c r="B17" s="47" t="s">
        <v>326</v>
      </c>
      <c r="C17" s="56" t="s">
        <v>274</v>
      </c>
      <c r="D17" s="150">
        <v>2.5000000000000001E-2</v>
      </c>
      <c r="E17" s="83">
        <v>0.28000000000000003</v>
      </c>
      <c r="F17" s="83"/>
      <c r="G17" s="83"/>
      <c r="H17" s="83">
        <v>0.20699999999999999</v>
      </c>
      <c r="I17" s="151">
        <v>9.7000000000000003E-2</v>
      </c>
      <c r="J17" s="156"/>
      <c r="K17" s="56" t="s">
        <v>20</v>
      </c>
      <c r="L17" s="153">
        <f t="shared" si="0"/>
        <v>0</v>
      </c>
      <c r="M17" s="154">
        <f t="shared" si="1"/>
        <v>0</v>
      </c>
      <c r="N17" s="154">
        <f t="shared" si="2"/>
        <v>0</v>
      </c>
      <c r="O17" s="154">
        <f t="shared" si="3"/>
        <v>0</v>
      </c>
      <c r="P17" s="154">
        <f t="shared" si="4"/>
        <v>0</v>
      </c>
      <c r="Q17" s="155">
        <f t="shared" si="5"/>
        <v>0</v>
      </c>
    </row>
    <row r="18" spans="1:17" ht="21" x14ac:dyDescent="0.15">
      <c r="A18" s="3" t="s">
        <v>26</v>
      </c>
      <c r="B18" s="47" t="s">
        <v>326</v>
      </c>
      <c r="C18" s="56" t="s">
        <v>275</v>
      </c>
      <c r="D18" s="150">
        <v>1.4999999999999999E-2</v>
      </c>
      <c r="E18" s="83">
        <v>0.192</v>
      </c>
      <c r="F18" s="83">
        <v>0.154</v>
      </c>
      <c r="G18" s="83"/>
      <c r="H18" s="83"/>
      <c r="I18" s="151">
        <v>5.2999999999999999E-2</v>
      </c>
      <c r="J18" s="156"/>
      <c r="K18" s="56" t="s">
        <v>20</v>
      </c>
      <c r="L18" s="153">
        <f t="shared" si="0"/>
        <v>0</v>
      </c>
      <c r="M18" s="154">
        <f t="shared" si="1"/>
        <v>0</v>
      </c>
      <c r="N18" s="154">
        <f t="shared" si="2"/>
        <v>0</v>
      </c>
      <c r="O18" s="154">
        <f t="shared" si="3"/>
        <v>0</v>
      </c>
      <c r="P18" s="154">
        <f t="shared" si="4"/>
        <v>0</v>
      </c>
      <c r="Q18" s="155">
        <f t="shared" si="5"/>
        <v>0</v>
      </c>
    </row>
    <row r="19" spans="1:17" ht="21" x14ac:dyDescent="0.15">
      <c r="A19" s="3" t="s">
        <v>26</v>
      </c>
      <c r="B19" s="47" t="s">
        <v>326</v>
      </c>
      <c r="C19" s="56" t="s">
        <v>276</v>
      </c>
      <c r="D19" s="150">
        <v>0.01</v>
      </c>
      <c r="E19" s="83">
        <v>0.151</v>
      </c>
      <c r="F19" s="83">
        <v>0.128</v>
      </c>
      <c r="G19" s="83"/>
      <c r="H19" s="83"/>
      <c r="I19" s="151">
        <v>3.2000000000000001E-2</v>
      </c>
      <c r="J19" s="156"/>
      <c r="K19" s="56" t="s">
        <v>20</v>
      </c>
      <c r="L19" s="153">
        <f t="shared" si="0"/>
        <v>0</v>
      </c>
      <c r="M19" s="154">
        <f t="shared" si="1"/>
        <v>0</v>
      </c>
      <c r="N19" s="154">
        <f t="shared" si="2"/>
        <v>0</v>
      </c>
      <c r="O19" s="154">
        <f t="shared" si="3"/>
        <v>0</v>
      </c>
      <c r="P19" s="154">
        <f t="shared" si="4"/>
        <v>0</v>
      </c>
      <c r="Q19" s="155">
        <f t="shared" si="5"/>
        <v>0</v>
      </c>
    </row>
    <row r="20" spans="1:17" ht="21" x14ac:dyDescent="0.15">
      <c r="A20" s="3" t="s">
        <v>26</v>
      </c>
      <c r="B20" s="47" t="s">
        <v>326</v>
      </c>
      <c r="C20" s="56" t="s">
        <v>277</v>
      </c>
      <c r="D20" s="150">
        <v>2.5000000000000001E-2</v>
      </c>
      <c r="E20" s="83">
        <v>0.28000000000000003</v>
      </c>
      <c r="F20" s="83"/>
      <c r="G20" s="83"/>
      <c r="H20" s="83">
        <v>0.20699999999999999</v>
      </c>
      <c r="I20" s="151">
        <v>9.7000000000000003E-2</v>
      </c>
      <c r="J20" s="156"/>
      <c r="K20" s="56" t="s">
        <v>20</v>
      </c>
      <c r="L20" s="153">
        <f t="shared" si="0"/>
        <v>0</v>
      </c>
      <c r="M20" s="154">
        <f t="shared" si="1"/>
        <v>0</v>
      </c>
      <c r="N20" s="154">
        <f t="shared" si="2"/>
        <v>0</v>
      </c>
      <c r="O20" s="154">
        <f t="shared" si="3"/>
        <v>0</v>
      </c>
      <c r="P20" s="154">
        <f t="shared" si="4"/>
        <v>0</v>
      </c>
      <c r="Q20" s="155">
        <f t="shared" si="5"/>
        <v>0</v>
      </c>
    </row>
    <row r="21" spans="1:17" ht="21" x14ac:dyDescent="0.15">
      <c r="A21" s="3" t="s">
        <v>26</v>
      </c>
      <c r="B21" s="47" t="s">
        <v>326</v>
      </c>
      <c r="C21" s="56" t="s">
        <v>278</v>
      </c>
      <c r="D21" s="150">
        <v>1.4999999999999999E-2</v>
      </c>
      <c r="E21" s="83">
        <v>0.192</v>
      </c>
      <c r="F21" s="83">
        <v>0.154</v>
      </c>
      <c r="G21" s="83"/>
      <c r="H21" s="83"/>
      <c r="I21" s="151">
        <v>5.2999999999999999E-2</v>
      </c>
      <c r="J21" s="156"/>
      <c r="K21" s="56" t="s">
        <v>20</v>
      </c>
      <c r="L21" s="153">
        <f t="shared" si="0"/>
        <v>0</v>
      </c>
      <c r="M21" s="154">
        <f t="shared" si="1"/>
        <v>0</v>
      </c>
      <c r="N21" s="154">
        <f t="shared" si="2"/>
        <v>0</v>
      </c>
      <c r="O21" s="154">
        <f t="shared" si="3"/>
        <v>0</v>
      </c>
      <c r="P21" s="154">
        <f t="shared" si="4"/>
        <v>0</v>
      </c>
      <c r="Q21" s="155">
        <f t="shared" si="5"/>
        <v>0</v>
      </c>
    </row>
    <row r="22" spans="1:17" ht="21" x14ac:dyDescent="0.15">
      <c r="A22" s="3" t="s">
        <v>26</v>
      </c>
      <c r="B22" s="156"/>
      <c r="C22" s="157"/>
      <c r="D22" s="158"/>
      <c r="E22" s="159"/>
      <c r="F22" s="159"/>
      <c r="G22" s="159"/>
      <c r="H22" s="159"/>
      <c r="I22" s="160"/>
      <c r="J22" s="156"/>
      <c r="K22" s="157"/>
      <c r="L22" s="153">
        <f t="shared" si="0"/>
        <v>0</v>
      </c>
      <c r="M22" s="154">
        <f t="shared" si="1"/>
        <v>0</v>
      </c>
      <c r="N22" s="154">
        <f t="shared" si="2"/>
        <v>0</v>
      </c>
      <c r="O22" s="154">
        <f t="shared" si="3"/>
        <v>0</v>
      </c>
      <c r="P22" s="154">
        <f t="shared" si="4"/>
        <v>0</v>
      </c>
      <c r="Q22" s="155">
        <f t="shared" si="5"/>
        <v>0</v>
      </c>
    </row>
    <row r="23" spans="1:17" ht="21" x14ac:dyDescent="0.15">
      <c r="A23" s="3" t="s">
        <v>26</v>
      </c>
      <c r="B23" s="156"/>
      <c r="C23" s="157"/>
      <c r="D23" s="158"/>
      <c r="E23" s="159"/>
      <c r="F23" s="159"/>
      <c r="G23" s="159"/>
      <c r="H23" s="159"/>
      <c r="I23" s="160"/>
      <c r="J23" s="156"/>
      <c r="K23" s="157"/>
      <c r="L23" s="153">
        <f t="shared" si="0"/>
        <v>0</v>
      </c>
      <c r="M23" s="154">
        <f t="shared" si="1"/>
        <v>0</v>
      </c>
      <c r="N23" s="154">
        <f t="shared" si="2"/>
        <v>0</v>
      </c>
      <c r="O23" s="154">
        <f t="shared" si="3"/>
        <v>0</v>
      </c>
      <c r="P23" s="154">
        <f t="shared" si="4"/>
        <v>0</v>
      </c>
      <c r="Q23" s="155">
        <f t="shared" si="5"/>
        <v>0</v>
      </c>
    </row>
    <row r="24" spans="1:17" ht="21" x14ac:dyDescent="0.15">
      <c r="A24" s="3" t="s">
        <v>26</v>
      </c>
      <c r="B24" s="156"/>
      <c r="C24" s="157"/>
      <c r="D24" s="158"/>
      <c r="E24" s="159"/>
      <c r="F24" s="159"/>
      <c r="G24" s="159"/>
      <c r="H24" s="159"/>
      <c r="I24" s="160"/>
      <c r="J24" s="156"/>
      <c r="K24" s="157"/>
      <c r="L24" s="153">
        <f t="shared" si="0"/>
        <v>0</v>
      </c>
      <c r="M24" s="154">
        <f t="shared" si="1"/>
        <v>0</v>
      </c>
      <c r="N24" s="154">
        <f t="shared" si="2"/>
        <v>0</v>
      </c>
      <c r="O24" s="154">
        <f t="shared" si="3"/>
        <v>0</v>
      </c>
      <c r="P24" s="154">
        <f t="shared" si="4"/>
        <v>0</v>
      </c>
      <c r="Q24" s="155">
        <f t="shared" si="5"/>
        <v>0</v>
      </c>
    </row>
    <row r="25" spans="1:17" ht="21.75" thickBot="1" x14ac:dyDescent="0.2">
      <c r="A25" s="3" t="s">
        <v>26</v>
      </c>
      <c r="B25" s="161"/>
      <c r="C25" s="162"/>
      <c r="D25" s="164"/>
      <c r="E25" s="165"/>
      <c r="F25" s="165"/>
      <c r="G25" s="165"/>
      <c r="H25" s="165"/>
      <c r="I25" s="166"/>
      <c r="J25" s="161"/>
      <c r="K25" s="162"/>
      <c r="L25" s="168">
        <f t="shared" si="0"/>
        <v>0</v>
      </c>
      <c r="M25" s="169">
        <f t="shared" si="1"/>
        <v>0</v>
      </c>
      <c r="N25" s="169">
        <f t="shared" si="2"/>
        <v>0</v>
      </c>
      <c r="O25" s="169">
        <f t="shared" si="3"/>
        <v>0</v>
      </c>
      <c r="P25" s="169">
        <f t="shared" si="4"/>
        <v>0</v>
      </c>
      <c r="Q25" s="170">
        <f t="shared" si="5"/>
        <v>0</v>
      </c>
    </row>
    <row r="26" spans="1:17" ht="21.75" thickTop="1" x14ac:dyDescent="0.15">
      <c r="A26" s="3" t="s">
        <v>26</v>
      </c>
      <c r="B26" s="357" t="s">
        <v>18</v>
      </c>
      <c r="C26" s="358"/>
      <c r="D26" s="358"/>
      <c r="E26" s="358"/>
      <c r="F26" s="358"/>
      <c r="G26" s="358"/>
      <c r="H26" s="358"/>
      <c r="I26" s="358"/>
      <c r="J26" s="358"/>
      <c r="K26" s="359"/>
      <c r="L26" s="104">
        <f t="shared" ref="L26:Q26" si="6">SUM(L7:L25)</f>
        <v>0</v>
      </c>
      <c r="M26" s="60">
        <f t="shared" si="6"/>
        <v>0</v>
      </c>
      <c r="N26" s="60">
        <f t="shared" si="6"/>
        <v>0</v>
      </c>
      <c r="O26" s="60">
        <f t="shared" si="6"/>
        <v>0</v>
      </c>
      <c r="P26" s="60">
        <f t="shared" si="6"/>
        <v>0</v>
      </c>
      <c r="Q26" s="105">
        <f t="shared" si="6"/>
        <v>0</v>
      </c>
    </row>
  </sheetData>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5" tint="0.39997558519241921"/>
    <pageSetUpPr fitToPage="1"/>
  </sheetPr>
  <dimension ref="A1:Q28"/>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7" width="6.1796875" style="2" bestFit="1" customWidth="1"/>
    <col min="18" max="16384" width="8.7265625" style="2"/>
  </cols>
  <sheetData>
    <row r="1" spans="1:17" s="53" customFormat="1" ht="12" customHeight="1" x14ac:dyDescent="0.15">
      <c r="B1" s="72" t="s">
        <v>58</v>
      </c>
      <c r="C1" s="73"/>
      <c r="D1" s="74"/>
      <c r="E1" s="74"/>
      <c r="F1" s="74"/>
      <c r="G1" s="74"/>
      <c r="H1" s="74"/>
      <c r="I1" s="74"/>
      <c r="J1" s="74"/>
      <c r="K1" s="75"/>
      <c r="L1" s="74"/>
      <c r="M1" s="74"/>
      <c r="N1" s="74"/>
      <c r="O1" s="74"/>
      <c r="P1" s="74"/>
      <c r="Q1" s="74"/>
    </row>
    <row r="2" spans="1:17" s="69" customFormat="1" ht="12" customHeight="1" x14ac:dyDescent="0.15">
      <c r="B2" s="77" t="s">
        <v>362</v>
      </c>
      <c r="C2" s="77"/>
      <c r="D2" s="77"/>
      <c r="E2" s="77"/>
      <c r="F2" s="77"/>
      <c r="G2" s="77"/>
      <c r="H2" s="77"/>
      <c r="I2" s="77"/>
      <c r="J2" s="77"/>
      <c r="K2" s="77"/>
      <c r="L2" s="77"/>
      <c r="M2" s="77"/>
      <c r="N2" s="77"/>
      <c r="O2" s="77"/>
      <c r="P2" s="77"/>
      <c r="Q2" s="77"/>
    </row>
    <row r="3" spans="1:17" s="53" customFormat="1" ht="12" customHeight="1" x14ac:dyDescent="0.15">
      <c r="B3" s="77" t="s">
        <v>514</v>
      </c>
      <c r="C3" s="77"/>
      <c r="D3" s="77"/>
      <c r="E3" s="77"/>
      <c r="F3" s="77"/>
      <c r="G3" s="77"/>
      <c r="H3" s="77"/>
      <c r="I3" s="77"/>
      <c r="J3" s="77"/>
      <c r="K3" s="77"/>
      <c r="L3" s="77"/>
      <c r="M3" s="77"/>
      <c r="N3" s="77"/>
      <c r="O3" s="77"/>
      <c r="P3" s="77"/>
      <c r="Q3" s="77"/>
    </row>
    <row r="4" spans="1:17" s="53" customFormat="1" ht="12" customHeight="1" x14ac:dyDescent="0.15">
      <c r="B4" s="78" t="s">
        <v>549</v>
      </c>
      <c r="C4" s="78"/>
      <c r="D4" s="78"/>
      <c r="E4" s="78"/>
      <c r="F4" s="78"/>
      <c r="G4" s="78"/>
      <c r="H4" s="78"/>
      <c r="I4" s="78"/>
      <c r="J4" s="78"/>
      <c r="K4" s="78"/>
      <c r="L4" s="78"/>
      <c r="M4" s="78"/>
      <c r="N4" s="78"/>
      <c r="O4" s="78"/>
      <c r="P4" s="78"/>
      <c r="Q4" s="78"/>
    </row>
    <row r="5" spans="1:17" ht="12" customHeight="1" x14ac:dyDescent="0.15">
      <c r="A5" s="2" t="s">
        <v>279</v>
      </c>
      <c r="B5" s="326" t="s">
        <v>1</v>
      </c>
      <c r="C5" s="326" t="s">
        <v>2</v>
      </c>
      <c r="D5" s="344" t="s">
        <v>3</v>
      </c>
      <c r="E5" s="345"/>
      <c r="F5" s="345"/>
      <c r="G5" s="345"/>
      <c r="H5" s="345"/>
      <c r="I5" s="346"/>
      <c r="J5" s="326" t="s">
        <v>4</v>
      </c>
      <c r="K5" s="326" t="s">
        <v>5</v>
      </c>
      <c r="L5" s="344" t="s">
        <v>6</v>
      </c>
      <c r="M5" s="345"/>
      <c r="N5" s="345"/>
      <c r="O5" s="345"/>
      <c r="P5" s="345"/>
      <c r="Q5" s="346"/>
    </row>
    <row r="6" spans="1:17" ht="42.75" thickBot="1" x14ac:dyDescent="0.2">
      <c r="A6" s="3" t="s">
        <v>83</v>
      </c>
      <c r="B6" s="328"/>
      <c r="C6" s="328"/>
      <c r="D6" s="6" t="s">
        <v>84</v>
      </c>
      <c r="E6" s="7" t="s">
        <v>85</v>
      </c>
      <c r="F6" s="7" t="s">
        <v>86</v>
      </c>
      <c r="G6" s="7" t="s">
        <v>87</v>
      </c>
      <c r="H6" s="7" t="s">
        <v>88</v>
      </c>
      <c r="I6" s="8" t="s">
        <v>7</v>
      </c>
      <c r="J6" s="328"/>
      <c r="K6" s="328"/>
      <c r="L6" s="6" t="s">
        <v>84</v>
      </c>
      <c r="M6" s="7" t="s">
        <v>85</v>
      </c>
      <c r="N6" s="7" t="s">
        <v>86</v>
      </c>
      <c r="O6" s="7" t="s">
        <v>87</v>
      </c>
      <c r="P6" s="7" t="s">
        <v>88</v>
      </c>
      <c r="Q6" s="8" t="s">
        <v>7</v>
      </c>
    </row>
    <row r="7" spans="1:17" ht="21.75" thickTop="1" x14ac:dyDescent="0.15">
      <c r="A7" s="3" t="s">
        <v>26</v>
      </c>
      <c r="B7" s="134" t="s">
        <v>280</v>
      </c>
      <c r="C7" s="135" t="s">
        <v>281</v>
      </c>
      <c r="D7" s="139">
        <v>6.0000000000000001E-3</v>
      </c>
      <c r="E7" s="141">
        <v>0.126</v>
      </c>
      <c r="F7" s="141">
        <v>0.111</v>
      </c>
      <c r="G7" s="141"/>
      <c r="H7" s="141"/>
      <c r="I7" s="196">
        <v>2.1999999999999999E-2</v>
      </c>
      <c r="J7" s="197"/>
      <c r="K7" s="135" t="s">
        <v>20</v>
      </c>
      <c r="L7" s="144">
        <f t="shared" ref="L7:Q14" si="0">ROUNDDOWN(D7*$J7,3)</f>
        <v>0</v>
      </c>
      <c r="M7" s="145">
        <f t="shared" si="0"/>
        <v>0</v>
      </c>
      <c r="N7" s="145">
        <f t="shared" si="0"/>
        <v>0</v>
      </c>
      <c r="O7" s="145">
        <f t="shared" si="0"/>
        <v>0</v>
      </c>
      <c r="P7" s="145">
        <f t="shared" si="0"/>
        <v>0</v>
      </c>
      <c r="Q7" s="146">
        <f t="shared" si="0"/>
        <v>0</v>
      </c>
    </row>
    <row r="8" spans="1:17" ht="21" x14ac:dyDescent="0.15">
      <c r="A8" s="3" t="s">
        <v>26</v>
      </c>
      <c r="B8" s="47" t="s">
        <v>280</v>
      </c>
      <c r="C8" s="56" t="s">
        <v>282</v>
      </c>
      <c r="D8" s="150">
        <v>2.5000000000000001E-2</v>
      </c>
      <c r="E8" s="83">
        <v>0.29699999999999999</v>
      </c>
      <c r="F8" s="83"/>
      <c r="G8" s="83"/>
      <c r="H8" s="83">
        <v>0.22500000000000001</v>
      </c>
      <c r="I8" s="151">
        <v>9.7000000000000003E-2</v>
      </c>
      <c r="J8" s="156"/>
      <c r="K8" s="56" t="s">
        <v>20</v>
      </c>
      <c r="L8" s="153">
        <f t="shared" si="0"/>
        <v>0</v>
      </c>
      <c r="M8" s="154">
        <f t="shared" si="0"/>
        <v>0</v>
      </c>
      <c r="N8" s="154">
        <f t="shared" si="0"/>
        <v>0</v>
      </c>
      <c r="O8" s="154">
        <f t="shared" si="0"/>
        <v>0</v>
      </c>
      <c r="P8" s="154">
        <f t="shared" si="0"/>
        <v>0</v>
      </c>
      <c r="Q8" s="155">
        <f t="shared" si="0"/>
        <v>0</v>
      </c>
    </row>
    <row r="9" spans="1:17" ht="21" x14ac:dyDescent="0.15">
      <c r="A9" s="3" t="s">
        <v>26</v>
      </c>
      <c r="B9" s="47" t="s">
        <v>283</v>
      </c>
      <c r="C9" s="56" t="s">
        <v>284</v>
      </c>
      <c r="D9" s="150">
        <v>6.0000000000000001E-3</v>
      </c>
      <c r="E9" s="83">
        <v>0.126</v>
      </c>
      <c r="F9" s="83">
        <v>0.111</v>
      </c>
      <c r="G9" s="83"/>
      <c r="H9" s="83"/>
      <c r="I9" s="151">
        <v>2.1999999999999999E-2</v>
      </c>
      <c r="J9" s="156"/>
      <c r="K9" s="56" t="s">
        <v>20</v>
      </c>
      <c r="L9" s="153">
        <f t="shared" si="0"/>
        <v>0</v>
      </c>
      <c r="M9" s="154">
        <f t="shared" si="0"/>
        <v>0</v>
      </c>
      <c r="N9" s="154">
        <f t="shared" si="0"/>
        <v>0</v>
      </c>
      <c r="O9" s="154">
        <f t="shared" si="0"/>
        <v>0</v>
      </c>
      <c r="P9" s="154">
        <f t="shared" si="0"/>
        <v>0</v>
      </c>
      <c r="Q9" s="155">
        <f t="shared" si="0"/>
        <v>0</v>
      </c>
    </row>
    <row r="10" spans="1:17" ht="21" x14ac:dyDescent="0.15">
      <c r="A10" s="3" t="s">
        <v>26</v>
      </c>
      <c r="B10" s="47" t="s">
        <v>283</v>
      </c>
      <c r="C10" s="56" t="s">
        <v>285</v>
      </c>
      <c r="D10" s="150">
        <v>2.5000000000000001E-2</v>
      </c>
      <c r="E10" s="83">
        <v>0.29699999999999999</v>
      </c>
      <c r="F10" s="83"/>
      <c r="G10" s="83"/>
      <c r="H10" s="83">
        <v>0.22500000000000001</v>
      </c>
      <c r="I10" s="151">
        <v>9.7000000000000003E-2</v>
      </c>
      <c r="J10" s="156"/>
      <c r="K10" s="56" t="s">
        <v>20</v>
      </c>
      <c r="L10" s="153">
        <f t="shared" si="0"/>
        <v>0</v>
      </c>
      <c r="M10" s="154">
        <f t="shared" si="0"/>
        <v>0</v>
      </c>
      <c r="N10" s="154">
        <f t="shared" si="0"/>
        <v>0</v>
      </c>
      <c r="O10" s="154">
        <f t="shared" si="0"/>
        <v>0</v>
      </c>
      <c r="P10" s="154">
        <f t="shared" si="0"/>
        <v>0</v>
      </c>
      <c r="Q10" s="155">
        <f t="shared" si="0"/>
        <v>0</v>
      </c>
    </row>
    <row r="11" spans="1:17" ht="21" x14ac:dyDescent="0.15">
      <c r="A11" s="3" t="s">
        <v>26</v>
      </c>
      <c r="B11" s="47" t="s">
        <v>287</v>
      </c>
      <c r="C11" s="56" t="s">
        <v>288</v>
      </c>
      <c r="D11" s="150">
        <v>4.0000000000000001E-3</v>
      </c>
      <c r="E11" s="83">
        <v>7.6999999999999999E-2</v>
      </c>
      <c r="F11" s="83">
        <v>6.8000000000000005E-2</v>
      </c>
      <c r="G11" s="83"/>
      <c r="H11" s="83"/>
      <c r="I11" s="151">
        <v>1.2999999999999999E-2</v>
      </c>
      <c r="J11" s="156"/>
      <c r="K11" s="56" t="s">
        <v>20</v>
      </c>
      <c r="L11" s="153">
        <f t="shared" si="0"/>
        <v>0</v>
      </c>
      <c r="M11" s="154">
        <f t="shared" si="0"/>
        <v>0</v>
      </c>
      <c r="N11" s="154">
        <f t="shared" si="0"/>
        <v>0</v>
      </c>
      <c r="O11" s="154">
        <f t="shared" si="0"/>
        <v>0</v>
      </c>
      <c r="P11" s="154">
        <f t="shared" si="0"/>
        <v>0</v>
      </c>
      <c r="Q11" s="155">
        <f t="shared" si="0"/>
        <v>0</v>
      </c>
    </row>
    <row r="12" spans="1:17" ht="21" x14ac:dyDescent="0.15">
      <c r="A12" s="3" t="s">
        <v>26</v>
      </c>
      <c r="B12" s="47" t="s">
        <v>287</v>
      </c>
      <c r="C12" s="56" t="s">
        <v>289</v>
      </c>
      <c r="D12" s="150">
        <v>4.0000000000000001E-3</v>
      </c>
      <c r="E12" s="83">
        <v>7.6999999999999999E-2</v>
      </c>
      <c r="F12" s="83">
        <v>6.8000000000000005E-2</v>
      </c>
      <c r="G12" s="83"/>
      <c r="H12" s="83"/>
      <c r="I12" s="151">
        <v>1.2999999999999999E-2</v>
      </c>
      <c r="J12" s="156"/>
      <c r="K12" s="56" t="s">
        <v>20</v>
      </c>
      <c r="L12" s="153">
        <f t="shared" si="0"/>
        <v>0</v>
      </c>
      <c r="M12" s="154">
        <f t="shared" si="0"/>
        <v>0</v>
      </c>
      <c r="N12" s="154">
        <f t="shared" si="0"/>
        <v>0</v>
      </c>
      <c r="O12" s="154">
        <f t="shared" si="0"/>
        <v>0</v>
      </c>
      <c r="P12" s="154">
        <f t="shared" si="0"/>
        <v>0</v>
      </c>
      <c r="Q12" s="155">
        <f t="shared" si="0"/>
        <v>0</v>
      </c>
    </row>
    <row r="13" spans="1:17" ht="21" x14ac:dyDescent="0.15">
      <c r="A13" s="3" t="s">
        <v>26</v>
      </c>
      <c r="B13" s="47" t="s">
        <v>287</v>
      </c>
      <c r="C13" s="56" t="s">
        <v>290</v>
      </c>
      <c r="D13" s="150">
        <v>4.0000000000000001E-3</v>
      </c>
      <c r="E13" s="83">
        <v>7.6999999999999999E-2</v>
      </c>
      <c r="F13" s="83">
        <v>6.8000000000000005E-2</v>
      </c>
      <c r="G13" s="83"/>
      <c r="H13" s="83"/>
      <c r="I13" s="151">
        <v>1.2999999999999999E-2</v>
      </c>
      <c r="J13" s="156"/>
      <c r="K13" s="56" t="s">
        <v>20</v>
      </c>
      <c r="L13" s="153">
        <f t="shared" si="0"/>
        <v>0</v>
      </c>
      <c r="M13" s="154">
        <f t="shared" si="0"/>
        <v>0</v>
      </c>
      <c r="N13" s="154">
        <f t="shared" si="0"/>
        <v>0</v>
      </c>
      <c r="O13" s="154">
        <f t="shared" si="0"/>
        <v>0</v>
      </c>
      <c r="P13" s="154">
        <f t="shared" si="0"/>
        <v>0</v>
      </c>
      <c r="Q13" s="155">
        <f t="shared" si="0"/>
        <v>0</v>
      </c>
    </row>
    <row r="14" spans="1:17" ht="21" x14ac:dyDescent="0.15">
      <c r="A14" s="3" t="s">
        <v>26</v>
      </c>
      <c r="B14" s="47" t="s">
        <v>287</v>
      </c>
      <c r="C14" s="56" t="s">
        <v>291</v>
      </c>
      <c r="D14" s="150">
        <v>6.0000000000000001E-3</v>
      </c>
      <c r="E14" s="83">
        <v>0.09</v>
      </c>
      <c r="F14" s="83">
        <v>7.6999999999999999E-2</v>
      </c>
      <c r="G14" s="83"/>
      <c r="H14" s="83"/>
      <c r="I14" s="151">
        <v>1.9E-2</v>
      </c>
      <c r="J14" s="156"/>
      <c r="K14" s="56" t="s">
        <v>20</v>
      </c>
      <c r="L14" s="153">
        <f t="shared" si="0"/>
        <v>0</v>
      </c>
      <c r="M14" s="154">
        <f t="shared" si="0"/>
        <v>0</v>
      </c>
      <c r="N14" s="154">
        <f t="shared" si="0"/>
        <v>0</v>
      </c>
      <c r="O14" s="154">
        <f t="shared" si="0"/>
        <v>0</v>
      </c>
      <c r="P14" s="154">
        <f t="shared" si="0"/>
        <v>0</v>
      </c>
      <c r="Q14" s="155">
        <f t="shared" si="0"/>
        <v>0</v>
      </c>
    </row>
    <row r="15" spans="1:17" ht="21" x14ac:dyDescent="0.15">
      <c r="A15" s="3" t="s">
        <v>26</v>
      </c>
      <c r="B15" s="47" t="s">
        <v>287</v>
      </c>
      <c r="C15" s="56" t="s">
        <v>294</v>
      </c>
      <c r="D15" s="150">
        <v>2.5000000000000001E-2</v>
      </c>
      <c r="E15" s="83">
        <v>0.28000000000000003</v>
      </c>
      <c r="F15" s="83"/>
      <c r="G15" s="83"/>
      <c r="H15" s="83">
        <v>0.20699999999999999</v>
      </c>
      <c r="I15" s="151">
        <v>9.7000000000000003E-2</v>
      </c>
      <c r="J15" s="156"/>
      <c r="K15" s="56" t="s">
        <v>20</v>
      </c>
      <c r="L15" s="153">
        <f t="shared" ref="L15:L25" si="1">ROUNDDOWN(D15*$J15,3)</f>
        <v>0</v>
      </c>
      <c r="M15" s="154">
        <f t="shared" ref="M15:M25" si="2">ROUNDDOWN(E15*$J15,3)</f>
        <v>0</v>
      </c>
      <c r="N15" s="154">
        <f t="shared" ref="N15:N25" si="3">ROUNDDOWN(F15*$J15,3)</f>
        <v>0</v>
      </c>
      <c r="O15" s="154">
        <f t="shared" ref="O15:O25" si="4">ROUNDDOWN(G15*$J15,3)</f>
        <v>0</v>
      </c>
      <c r="P15" s="154">
        <f t="shared" ref="P15:P25" si="5">ROUNDDOWN(H15*$J15,3)</f>
        <v>0</v>
      </c>
      <c r="Q15" s="155">
        <f t="shared" ref="Q15:Q25" si="6">ROUNDDOWN(I15*$J15,3)</f>
        <v>0</v>
      </c>
    </row>
    <row r="16" spans="1:17" ht="21" x14ac:dyDescent="0.15">
      <c r="A16" s="3" t="s">
        <v>26</v>
      </c>
      <c r="B16" s="47" t="s">
        <v>287</v>
      </c>
      <c r="C16" s="56" t="s">
        <v>292</v>
      </c>
      <c r="D16" s="150">
        <v>2.5000000000000001E-2</v>
      </c>
      <c r="E16" s="83">
        <v>0.28000000000000003</v>
      </c>
      <c r="F16" s="83"/>
      <c r="G16" s="83"/>
      <c r="H16" s="83">
        <v>0.20699999999999999</v>
      </c>
      <c r="I16" s="151">
        <v>9.7000000000000003E-2</v>
      </c>
      <c r="J16" s="156"/>
      <c r="K16" s="56" t="s">
        <v>20</v>
      </c>
      <c r="L16" s="153">
        <f t="shared" si="1"/>
        <v>0</v>
      </c>
      <c r="M16" s="154">
        <f t="shared" si="2"/>
        <v>0</v>
      </c>
      <c r="N16" s="154">
        <f t="shared" si="3"/>
        <v>0</v>
      </c>
      <c r="O16" s="154">
        <f t="shared" si="4"/>
        <v>0</v>
      </c>
      <c r="P16" s="154">
        <f t="shared" si="5"/>
        <v>0</v>
      </c>
      <c r="Q16" s="155">
        <f t="shared" si="6"/>
        <v>0</v>
      </c>
    </row>
    <row r="17" spans="1:17" ht="21" x14ac:dyDescent="0.15">
      <c r="A17" s="3" t="s">
        <v>26</v>
      </c>
      <c r="B17" s="47" t="s">
        <v>287</v>
      </c>
      <c r="C17" s="56" t="s">
        <v>293</v>
      </c>
      <c r="D17" s="150">
        <v>2.5000000000000001E-2</v>
      </c>
      <c r="E17" s="83">
        <v>0.28000000000000003</v>
      </c>
      <c r="F17" s="83"/>
      <c r="G17" s="83"/>
      <c r="H17" s="83">
        <v>0.20699999999999999</v>
      </c>
      <c r="I17" s="151">
        <v>9.7000000000000003E-2</v>
      </c>
      <c r="J17" s="156"/>
      <c r="K17" s="56" t="s">
        <v>20</v>
      </c>
      <c r="L17" s="153">
        <f t="shared" si="1"/>
        <v>0</v>
      </c>
      <c r="M17" s="154">
        <f t="shared" si="2"/>
        <v>0</v>
      </c>
      <c r="N17" s="154">
        <f t="shared" si="3"/>
        <v>0</v>
      </c>
      <c r="O17" s="154">
        <f t="shared" si="4"/>
        <v>0</v>
      </c>
      <c r="P17" s="154">
        <f t="shared" si="5"/>
        <v>0</v>
      </c>
      <c r="Q17" s="155">
        <f t="shared" si="6"/>
        <v>0</v>
      </c>
    </row>
    <row r="18" spans="1:17" s="53" customFormat="1" ht="21" customHeight="1" x14ac:dyDescent="0.15">
      <c r="A18" s="52"/>
      <c r="B18" s="47" t="s">
        <v>476</v>
      </c>
      <c r="C18" s="56" t="s">
        <v>477</v>
      </c>
      <c r="D18" s="150">
        <v>4.0000000000000001E-3</v>
      </c>
      <c r="E18" s="83">
        <v>7.6999999999999999E-2</v>
      </c>
      <c r="F18" s="83">
        <v>6.8000000000000005E-2</v>
      </c>
      <c r="G18" s="83"/>
      <c r="H18" s="83"/>
      <c r="I18" s="151">
        <v>1.2999999999999999E-2</v>
      </c>
      <c r="J18" s="156"/>
      <c r="K18" s="56" t="s">
        <v>20</v>
      </c>
      <c r="L18" s="153">
        <f t="shared" si="1"/>
        <v>0</v>
      </c>
      <c r="M18" s="154">
        <f t="shared" si="2"/>
        <v>0</v>
      </c>
      <c r="N18" s="154">
        <f t="shared" si="3"/>
        <v>0</v>
      </c>
      <c r="O18" s="154">
        <f t="shared" si="4"/>
        <v>0</v>
      </c>
      <c r="P18" s="154">
        <f t="shared" si="5"/>
        <v>0</v>
      </c>
      <c r="Q18" s="155">
        <f t="shared" si="6"/>
        <v>0</v>
      </c>
    </row>
    <row r="19" spans="1:17" s="53" customFormat="1" ht="21" customHeight="1" x14ac:dyDescent="0.15">
      <c r="A19" s="52"/>
      <c r="B19" s="47" t="s">
        <v>476</v>
      </c>
      <c r="C19" s="56" t="s">
        <v>478</v>
      </c>
      <c r="D19" s="150">
        <v>4.0000000000000001E-3</v>
      </c>
      <c r="E19" s="83">
        <v>7.6999999999999999E-2</v>
      </c>
      <c r="F19" s="83">
        <v>6.8000000000000005E-2</v>
      </c>
      <c r="G19" s="83"/>
      <c r="H19" s="83"/>
      <c r="I19" s="151">
        <v>1.2999999999999999E-2</v>
      </c>
      <c r="J19" s="156"/>
      <c r="K19" s="56" t="s">
        <v>20</v>
      </c>
      <c r="L19" s="153">
        <f t="shared" si="1"/>
        <v>0</v>
      </c>
      <c r="M19" s="154">
        <f t="shared" si="2"/>
        <v>0</v>
      </c>
      <c r="N19" s="154">
        <f t="shared" si="3"/>
        <v>0</v>
      </c>
      <c r="O19" s="154">
        <f t="shared" si="4"/>
        <v>0</v>
      </c>
      <c r="P19" s="154">
        <f t="shared" si="5"/>
        <v>0</v>
      </c>
      <c r="Q19" s="155">
        <f t="shared" si="6"/>
        <v>0</v>
      </c>
    </row>
    <row r="20" spans="1:17" s="53" customFormat="1" ht="21" customHeight="1" x14ac:dyDescent="0.15">
      <c r="A20" s="52"/>
      <c r="B20" s="47" t="s">
        <v>476</v>
      </c>
      <c r="C20" s="56" t="s">
        <v>479</v>
      </c>
      <c r="D20" s="150">
        <v>4.0000000000000001E-3</v>
      </c>
      <c r="E20" s="83">
        <v>7.6999999999999999E-2</v>
      </c>
      <c r="F20" s="83">
        <v>6.8000000000000005E-2</v>
      </c>
      <c r="G20" s="83"/>
      <c r="H20" s="83"/>
      <c r="I20" s="151">
        <v>1.2999999999999999E-2</v>
      </c>
      <c r="J20" s="156"/>
      <c r="K20" s="56" t="s">
        <v>20</v>
      </c>
      <c r="L20" s="153">
        <f t="shared" si="1"/>
        <v>0</v>
      </c>
      <c r="M20" s="154">
        <f t="shared" si="2"/>
        <v>0</v>
      </c>
      <c r="N20" s="154">
        <f t="shared" si="3"/>
        <v>0</v>
      </c>
      <c r="O20" s="154">
        <f t="shared" si="4"/>
        <v>0</v>
      </c>
      <c r="P20" s="154">
        <f t="shared" si="5"/>
        <v>0</v>
      </c>
      <c r="Q20" s="155">
        <f t="shared" si="6"/>
        <v>0</v>
      </c>
    </row>
    <row r="21" spans="1:17" s="53" customFormat="1" ht="21" customHeight="1" x14ac:dyDescent="0.15">
      <c r="A21" s="52"/>
      <c r="B21" s="47" t="s">
        <v>476</v>
      </c>
      <c r="C21" s="56" t="s">
        <v>480</v>
      </c>
      <c r="D21" s="150">
        <v>6.0000000000000001E-3</v>
      </c>
      <c r="E21" s="83">
        <v>0.09</v>
      </c>
      <c r="F21" s="83">
        <v>7.6999999999999999E-2</v>
      </c>
      <c r="G21" s="83"/>
      <c r="H21" s="83"/>
      <c r="I21" s="151">
        <v>1.9E-2</v>
      </c>
      <c r="J21" s="156"/>
      <c r="K21" s="56" t="s">
        <v>20</v>
      </c>
      <c r="L21" s="153">
        <f t="shared" si="1"/>
        <v>0</v>
      </c>
      <c r="M21" s="154">
        <f t="shared" si="2"/>
        <v>0</v>
      </c>
      <c r="N21" s="154">
        <f t="shared" si="3"/>
        <v>0</v>
      </c>
      <c r="O21" s="154">
        <f t="shared" si="4"/>
        <v>0</v>
      </c>
      <c r="P21" s="154">
        <f t="shared" si="5"/>
        <v>0</v>
      </c>
      <c r="Q21" s="155">
        <f t="shared" si="6"/>
        <v>0</v>
      </c>
    </row>
    <row r="22" spans="1:17" ht="21" x14ac:dyDescent="0.15">
      <c r="A22" s="3" t="s">
        <v>26</v>
      </c>
      <c r="B22" s="47" t="s">
        <v>295</v>
      </c>
      <c r="C22" s="56" t="s">
        <v>286</v>
      </c>
      <c r="D22" s="150"/>
      <c r="E22" s="83">
        <v>0.23499999999999999</v>
      </c>
      <c r="F22" s="83">
        <v>0.22700000000000001</v>
      </c>
      <c r="G22" s="83"/>
      <c r="H22" s="83"/>
      <c r="I22" s="151">
        <v>7.0000000000000001E-3</v>
      </c>
      <c r="J22" s="156"/>
      <c r="K22" s="56" t="s">
        <v>20</v>
      </c>
      <c r="L22" s="153">
        <f t="shared" si="1"/>
        <v>0</v>
      </c>
      <c r="M22" s="154">
        <f t="shared" si="2"/>
        <v>0</v>
      </c>
      <c r="N22" s="154">
        <f t="shared" si="3"/>
        <v>0</v>
      </c>
      <c r="O22" s="154">
        <f t="shared" si="4"/>
        <v>0</v>
      </c>
      <c r="P22" s="154">
        <f t="shared" si="5"/>
        <v>0</v>
      </c>
      <c r="Q22" s="155">
        <f t="shared" si="6"/>
        <v>0</v>
      </c>
    </row>
    <row r="23" spans="1:17" ht="21" x14ac:dyDescent="0.15">
      <c r="A23" s="3" t="s">
        <v>16</v>
      </c>
      <c r="B23" s="47" t="s">
        <v>460</v>
      </c>
      <c r="C23" s="56" t="s">
        <v>458</v>
      </c>
      <c r="D23" s="150">
        <v>0.04</v>
      </c>
      <c r="E23" s="83"/>
      <c r="F23" s="83">
        <v>3.5999999999999997E-2</v>
      </c>
      <c r="G23" s="83"/>
      <c r="H23" s="83"/>
      <c r="I23" s="151">
        <v>3.0000000000000001E-3</v>
      </c>
      <c r="J23" s="156"/>
      <c r="K23" s="56" t="s">
        <v>20</v>
      </c>
      <c r="L23" s="153">
        <f t="shared" si="1"/>
        <v>0</v>
      </c>
      <c r="M23" s="154">
        <f t="shared" si="2"/>
        <v>0</v>
      </c>
      <c r="N23" s="154">
        <f t="shared" si="3"/>
        <v>0</v>
      </c>
      <c r="O23" s="154">
        <f t="shared" si="4"/>
        <v>0</v>
      </c>
      <c r="P23" s="154">
        <f t="shared" si="5"/>
        <v>0</v>
      </c>
      <c r="Q23" s="155">
        <f t="shared" si="6"/>
        <v>0</v>
      </c>
    </row>
    <row r="24" spans="1:17" ht="21" x14ac:dyDescent="0.15">
      <c r="A24" s="3" t="s">
        <v>16</v>
      </c>
      <c r="B24" s="47" t="s">
        <v>461</v>
      </c>
      <c r="C24" s="56" t="s">
        <v>459</v>
      </c>
      <c r="D24" s="150">
        <v>0.04</v>
      </c>
      <c r="E24" s="83"/>
      <c r="F24" s="83">
        <v>3.5999999999999997E-2</v>
      </c>
      <c r="G24" s="83"/>
      <c r="H24" s="83"/>
      <c r="I24" s="151">
        <v>3.0000000000000001E-3</v>
      </c>
      <c r="J24" s="156"/>
      <c r="K24" s="56" t="s">
        <v>20</v>
      </c>
      <c r="L24" s="153">
        <f t="shared" si="1"/>
        <v>0</v>
      </c>
      <c r="M24" s="154">
        <f t="shared" si="2"/>
        <v>0</v>
      </c>
      <c r="N24" s="154">
        <f t="shared" si="3"/>
        <v>0</v>
      </c>
      <c r="O24" s="154">
        <f t="shared" si="4"/>
        <v>0</v>
      </c>
      <c r="P24" s="154">
        <f t="shared" si="5"/>
        <v>0</v>
      </c>
      <c r="Q24" s="155">
        <f t="shared" si="6"/>
        <v>0</v>
      </c>
    </row>
    <row r="25" spans="1:17" ht="21.75" thickBot="1" x14ac:dyDescent="0.2">
      <c r="A25" s="3" t="s">
        <v>26</v>
      </c>
      <c r="B25" s="156"/>
      <c r="C25" s="157"/>
      <c r="D25" s="158"/>
      <c r="E25" s="159"/>
      <c r="F25" s="159"/>
      <c r="G25" s="159"/>
      <c r="H25" s="159"/>
      <c r="I25" s="160"/>
      <c r="J25" s="156"/>
      <c r="K25" s="157"/>
      <c r="L25" s="153">
        <f t="shared" si="1"/>
        <v>0</v>
      </c>
      <c r="M25" s="154">
        <f t="shared" si="2"/>
        <v>0</v>
      </c>
      <c r="N25" s="154">
        <f t="shared" si="3"/>
        <v>0</v>
      </c>
      <c r="O25" s="154">
        <f t="shared" si="4"/>
        <v>0</v>
      </c>
      <c r="P25" s="154">
        <f t="shared" si="5"/>
        <v>0</v>
      </c>
      <c r="Q25" s="155">
        <f t="shared" si="6"/>
        <v>0</v>
      </c>
    </row>
    <row r="26" spans="1:17" ht="21.75" thickTop="1" x14ac:dyDescent="0.15">
      <c r="A26" s="3" t="s">
        <v>26</v>
      </c>
      <c r="B26" s="357" t="s">
        <v>18</v>
      </c>
      <c r="C26" s="358"/>
      <c r="D26" s="358"/>
      <c r="E26" s="358"/>
      <c r="F26" s="358"/>
      <c r="G26" s="358"/>
      <c r="H26" s="358"/>
      <c r="I26" s="358"/>
      <c r="J26" s="358"/>
      <c r="K26" s="359"/>
      <c r="L26" s="106">
        <f t="shared" ref="L26:Q26" si="7">SUM(L7:L25)</f>
        <v>0</v>
      </c>
      <c r="M26" s="108">
        <f t="shared" si="7"/>
        <v>0</v>
      </c>
      <c r="N26" s="108">
        <f t="shared" si="7"/>
        <v>0</v>
      </c>
      <c r="O26" s="108">
        <f t="shared" si="7"/>
        <v>0</v>
      </c>
      <c r="P26" s="108">
        <f t="shared" si="7"/>
        <v>0</v>
      </c>
      <c r="Q26" s="107">
        <f t="shared" si="7"/>
        <v>0</v>
      </c>
    </row>
    <row r="28" spans="1:17" x14ac:dyDescent="0.15">
      <c r="B28" s="45"/>
    </row>
  </sheetData>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horizontalDpi="4294967292" verticalDpi="1200" r:id="rId1"/>
  <headerFooter alignWithMargins="0">
    <oddHeader>&amp;C&amp;12公園緑地施設標準図集　標準土工量集計表</oddHeader>
    <oddFooter>&amp;C&amp;A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autoPageBreaks="0" fitToPage="1"/>
  </sheetPr>
  <dimension ref="A1:Q34"/>
  <sheetViews>
    <sheetView showGridLines="0" showZeros="0" view="pageBreakPreview" topLeftCell="B13" zoomScale="85" zoomScaleNormal="100" zoomScaleSheetLayoutView="85" workbookViewId="0">
      <selection activeCell="C27" sqref="C27"/>
    </sheetView>
  </sheetViews>
  <sheetFormatPr defaultRowHeight="10.5" x14ac:dyDescent="0.15"/>
  <cols>
    <col min="1" max="1" width="10.81640625" style="2" hidden="1" customWidth="1"/>
    <col min="2" max="2" width="20.36328125" style="2" customWidth="1"/>
    <col min="3" max="3" width="7" style="2" bestFit="1" customWidth="1"/>
    <col min="4" max="4" width="8" style="2" bestFit="1" customWidth="1"/>
    <col min="5" max="8" width="6.1796875" style="2" bestFit="1" customWidth="1"/>
    <col min="9" max="10" width="8" style="2" bestFit="1" customWidth="1"/>
    <col min="11" max="16" width="6.6328125" style="2" customWidth="1"/>
    <col min="17" max="17" width="8" style="2" bestFit="1" customWidth="1"/>
    <col min="18" max="16384" width="8.7265625" style="2"/>
  </cols>
  <sheetData>
    <row r="1" spans="1:17" s="71" customFormat="1" ht="12" customHeight="1" x14ac:dyDescent="0.15">
      <c r="B1" s="72" t="s">
        <v>58</v>
      </c>
      <c r="C1" s="74"/>
      <c r="D1" s="74"/>
      <c r="E1" s="74"/>
      <c r="F1" s="74"/>
      <c r="G1" s="74"/>
      <c r="H1" s="74"/>
      <c r="I1" s="74"/>
      <c r="J1" s="74"/>
      <c r="K1" s="74"/>
      <c r="L1" s="74"/>
      <c r="M1" s="74"/>
      <c r="N1" s="74"/>
      <c r="O1" s="74"/>
      <c r="P1" s="74"/>
      <c r="Q1" s="74"/>
    </row>
    <row r="2" spans="1:17" s="76" customFormat="1" ht="12" customHeight="1" x14ac:dyDescent="0.15">
      <c r="B2" s="14" t="s">
        <v>528</v>
      </c>
      <c r="C2" s="1"/>
      <c r="D2" s="14"/>
      <c r="E2" s="14"/>
      <c r="F2" s="14"/>
      <c r="G2" s="14"/>
      <c r="H2" s="14"/>
      <c r="I2" s="14"/>
      <c r="J2" s="14"/>
      <c r="K2" s="66"/>
      <c r="L2" s="66"/>
      <c r="M2" s="66"/>
      <c r="N2" s="67"/>
      <c r="O2" s="67"/>
      <c r="P2" s="67"/>
      <c r="Q2" s="77"/>
    </row>
    <row r="3" spans="1:17" s="76" customFormat="1" ht="12" customHeight="1" x14ac:dyDescent="0.15">
      <c r="B3" s="14" t="s">
        <v>529</v>
      </c>
      <c r="C3" s="1"/>
      <c r="D3" s="14"/>
      <c r="E3" s="14"/>
      <c r="F3" s="14"/>
      <c r="G3" s="14"/>
      <c r="H3" s="14"/>
      <c r="I3" s="14"/>
      <c r="J3" s="14"/>
      <c r="K3" s="66"/>
      <c r="L3" s="66"/>
      <c r="M3" s="66"/>
      <c r="N3" s="67"/>
      <c r="O3" s="67"/>
      <c r="P3" s="67"/>
      <c r="Q3" s="77"/>
    </row>
    <row r="4" spans="1:17" s="76" customFormat="1" ht="12" customHeight="1" x14ac:dyDescent="0.15">
      <c r="B4" s="14" t="s">
        <v>530</v>
      </c>
      <c r="C4" s="1"/>
      <c r="D4" s="14"/>
      <c r="E4" s="14"/>
      <c r="F4" s="14"/>
      <c r="G4" s="14"/>
      <c r="H4" s="14"/>
      <c r="I4" s="14"/>
      <c r="J4" s="14"/>
      <c r="K4" s="67"/>
      <c r="L4" s="67"/>
      <c r="M4" s="67"/>
      <c r="N4" s="67"/>
      <c r="O4" s="67"/>
      <c r="P4" s="67"/>
      <c r="Q4" s="77"/>
    </row>
    <row r="5" spans="1:17" s="69" customFormat="1" ht="12" customHeight="1" x14ac:dyDescent="0.15">
      <c r="B5" s="66" t="s">
        <v>531</v>
      </c>
      <c r="C5" s="87"/>
      <c r="D5" s="66"/>
      <c r="E5" s="66"/>
      <c r="F5" s="66"/>
      <c r="G5" s="66"/>
      <c r="H5" s="66"/>
      <c r="I5" s="66"/>
      <c r="J5" s="66"/>
      <c r="K5" s="70"/>
      <c r="L5" s="70"/>
      <c r="M5" s="70"/>
      <c r="N5" s="70"/>
      <c r="O5" s="70"/>
      <c r="P5" s="70"/>
      <c r="Q5" s="70"/>
    </row>
    <row r="6" spans="1:17" ht="12" customHeight="1" x14ac:dyDescent="0.15">
      <c r="A6" s="3"/>
      <c r="B6" s="326" t="s">
        <v>317</v>
      </c>
      <c r="C6" s="336" t="s">
        <v>84</v>
      </c>
      <c r="D6" s="321" t="s">
        <v>318</v>
      </c>
      <c r="E6" s="322"/>
      <c r="F6" s="322"/>
      <c r="G6" s="322"/>
      <c r="H6" s="323"/>
      <c r="I6" s="339" t="s">
        <v>86</v>
      </c>
      <c r="J6" s="339" t="s">
        <v>87</v>
      </c>
      <c r="K6" s="321" t="s">
        <v>319</v>
      </c>
      <c r="L6" s="322"/>
      <c r="M6" s="322"/>
      <c r="N6" s="322"/>
      <c r="O6" s="322"/>
      <c r="P6" s="323"/>
      <c r="Q6" s="333" t="s">
        <v>7</v>
      </c>
    </row>
    <row r="7" spans="1:17" ht="12" customHeight="1" x14ac:dyDescent="0.15">
      <c r="A7" s="3"/>
      <c r="B7" s="327"/>
      <c r="C7" s="337"/>
      <c r="D7" s="329" t="s">
        <v>320</v>
      </c>
      <c r="E7" s="331" t="s">
        <v>532</v>
      </c>
      <c r="F7" s="331"/>
      <c r="G7" s="331"/>
      <c r="H7" s="332"/>
      <c r="I7" s="340"/>
      <c r="J7" s="340"/>
      <c r="K7" s="342" t="s">
        <v>537</v>
      </c>
      <c r="L7" s="324" t="s">
        <v>532</v>
      </c>
      <c r="M7" s="324"/>
      <c r="N7" s="324"/>
      <c r="O7" s="324"/>
      <c r="P7" s="325"/>
      <c r="Q7" s="334"/>
    </row>
    <row r="8" spans="1:17" ht="35.25" customHeight="1" thickBot="1" x14ac:dyDescent="0.2">
      <c r="A8" s="3" t="s">
        <v>321</v>
      </c>
      <c r="B8" s="328"/>
      <c r="C8" s="338"/>
      <c r="D8" s="330"/>
      <c r="E8" s="22" t="s">
        <v>533</v>
      </c>
      <c r="F8" s="20" t="s">
        <v>534</v>
      </c>
      <c r="G8" s="20" t="s">
        <v>535</v>
      </c>
      <c r="H8" s="21" t="s">
        <v>536</v>
      </c>
      <c r="I8" s="341"/>
      <c r="J8" s="341"/>
      <c r="K8" s="343"/>
      <c r="L8" s="20" t="s">
        <v>538</v>
      </c>
      <c r="M8" s="20" t="s">
        <v>539</v>
      </c>
      <c r="N8" s="20" t="s">
        <v>540</v>
      </c>
      <c r="O8" s="20" t="s">
        <v>541</v>
      </c>
      <c r="P8" s="21" t="s">
        <v>535</v>
      </c>
      <c r="Q8" s="335"/>
    </row>
    <row r="9" spans="1:17" ht="20.25" customHeight="1" thickTop="1" x14ac:dyDescent="0.15">
      <c r="A9" s="3" t="s">
        <v>26</v>
      </c>
      <c r="B9" s="36" t="s">
        <v>508</v>
      </c>
      <c r="C9" s="114">
        <f>基盤!L26</f>
        <v>0</v>
      </c>
      <c r="D9" s="115">
        <f>基盤!M26</f>
        <v>0</v>
      </c>
      <c r="E9" s="116"/>
      <c r="F9" s="117"/>
      <c r="G9" s="117"/>
      <c r="H9" s="118"/>
      <c r="I9" s="267">
        <f>基盤!N26</f>
        <v>0</v>
      </c>
      <c r="J9" s="267">
        <f>基盤!O26</f>
        <v>0</v>
      </c>
      <c r="K9" s="268">
        <f>基盤!P26</f>
        <v>0</v>
      </c>
      <c r="L9" s="269"/>
      <c r="M9" s="269"/>
      <c r="N9" s="269"/>
      <c r="O9" s="269"/>
      <c r="P9" s="270"/>
      <c r="Q9" s="271">
        <f>基盤!Q26</f>
        <v>0</v>
      </c>
    </row>
    <row r="10" spans="1:17" ht="20.25" customHeight="1" x14ac:dyDescent="0.15">
      <c r="A10" s="3" t="s">
        <v>26</v>
      </c>
      <c r="B10" s="26" t="s">
        <v>303</v>
      </c>
      <c r="C10" s="119" t="s">
        <v>427</v>
      </c>
      <c r="D10" s="120" t="s">
        <v>426</v>
      </c>
      <c r="E10" s="121"/>
      <c r="F10" s="122"/>
      <c r="G10" s="122"/>
      <c r="H10" s="123"/>
      <c r="I10" s="272" t="s">
        <v>426</v>
      </c>
      <c r="J10" s="272" t="s">
        <v>426</v>
      </c>
      <c r="K10" s="273" t="s">
        <v>426</v>
      </c>
      <c r="L10" s="159"/>
      <c r="M10" s="159"/>
      <c r="N10" s="159"/>
      <c r="O10" s="159"/>
      <c r="P10" s="160"/>
      <c r="Q10" s="274">
        <f>公園植栽!J27</f>
        <v>0</v>
      </c>
    </row>
    <row r="11" spans="1:17" ht="20.25" customHeight="1" x14ac:dyDescent="0.15">
      <c r="A11" s="3" t="s">
        <v>26</v>
      </c>
      <c r="B11" s="26" t="s">
        <v>304</v>
      </c>
      <c r="C11" s="119" t="s">
        <v>426</v>
      </c>
      <c r="D11" s="120" t="s">
        <v>426</v>
      </c>
      <c r="E11" s="121"/>
      <c r="F11" s="122"/>
      <c r="G11" s="122"/>
      <c r="H11" s="123"/>
      <c r="I11" s="272" t="s">
        <v>426</v>
      </c>
      <c r="J11" s="272" t="s">
        <v>426</v>
      </c>
      <c r="K11" s="273" t="s">
        <v>426</v>
      </c>
      <c r="L11" s="159"/>
      <c r="M11" s="159"/>
      <c r="N11" s="159"/>
      <c r="O11" s="159"/>
      <c r="P11" s="160"/>
      <c r="Q11" s="274">
        <f>道路植栽!J26</f>
        <v>0</v>
      </c>
    </row>
    <row r="12" spans="1:17" ht="20.25" customHeight="1" x14ac:dyDescent="0.15">
      <c r="A12" s="3" t="s">
        <v>26</v>
      </c>
      <c r="B12" s="26" t="s">
        <v>305</v>
      </c>
      <c r="C12" s="124">
        <f>給水設備!L26</f>
        <v>0</v>
      </c>
      <c r="D12" s="125">
        <f>給水設備!M26</f>
        <v>0</v>
      </c>
      <c r="E12" s="126"/>
      <c r="F12" s="127"/>
      <c r="G12" s="127"/>
      <c r="H12" s="128"/>
      <c r="I12" s="275">
        <f>給水設備!N26</f>
        <v>0</v>
      </c>
      <c r="J12" s="275">
        <f>給水設備!O26</f>
        <v>0</v>
      </c>
      <c r="K12" s="276">
        <f>給水設備!P26</f>
        <v>0</v>
      </c>
      <c r="L12" s="277"/>
      <c r="M12" s="277"/>
      <c r="N12" s="277"/>
      <c r="O12" s="277"/>
      <c r="P12" s="278"/>
      <c r="Q12" s="279">
        <f>給水設備!Q26</f>
        <v>0</v>
      </c>
    </row>
    <row r="13" spans="1:17" ht="20.25" customHeight="1" x14ac:dyDescent="0.15">
      <c r="A13" s="3" t="s">
        <v>26</v>
      </c>
      <c r="B13" s="26" t="s">
        <v>422</v>
      </c>
      <c r="C13" s="124">
        <f>'排水設備 (側溝・雨水浸透側溝・横断溝)'!L26</f>
        <v>0</v>
      </c>
      <c r="D13" s="125">
        <f>'排水設備 (側溝・雨水浸透側溝・横断溝)'!M26</f>
        <v>0</v>
      </c>
      <c r="E13" s="126"/>
      <c r="F13" s="127"/>
      <c r="G13" s="127"/>
      <c r="H13" s="128"/>
      <c r="I13" s="275">
        <f>'排水設備 (側溝・雨水浸透側溝・横断溝)'!N26</f>
        <v>0</v>
      </c>
      <c r="J13" s="275">
        <f>'排水設備 (側溝・雨水浸透側溝・横断溝)'!O26</f>
        <v>0</v>
      </c>
      <c r="K13" s="276">
        <f>'排水設備 (側溝・雨水浸透側溝・横断溝)'!P26</f>
        <v>0</v>
      </c>
      <c r="L13" s="277"/>
      <c r="M13" s="277"/>
      <c r="N13" s="277"/>
      <c r="O13" s="277"/>
      <c r="P13" s="278"/>
      <c r="Q13" s="279">
        <f>'排水設備 (側溝・雨水浸透側溝・横断溝)'!Q26</f>
        <v>0</v>
      </c>
    </row>
    <row r="14" spans="1:17" ht="20.25" customHeight="1" x14ac:dyDescent="0.15">
      <c r="A14" s="3" t="s">
        <v>26</v>
      </c>
      <c r="B14" s="26" t="s">
        <v>423</v>
      </c>
      <c r="C14" s="124">
        <f>'排水設備 (Ｌ型雨水桝・L型雨水浸透桝)'!L26</f>
        <v>0</v>
      </c>
      <c r="D14" s="125">
        <f>'排水設備 (Ｌ型雨水桝・L型雨水浸透桝)'!M26</f>
        <v>0</v>
      </c>
      <c r="E14" s="126"/>
      <c r="F14" s="127"/>
      <c r="G14" s="127"/>
      <c r="H14" s="128"/>
      <c r="I14" s="275">
        <f>'排水設備 (Ｌ型雨水桝・L型雨水浸透桝)'!N26</f>
        <v>0</v>
      </c>
      <c r="J14" s="275">
        <f>'排水設備 (Ｌ型雨水桝・L型雨水浸透桝)'!O26</f>
        <v>0</v>
      </c>
      <c r="K14" s="276">
        <f>'排水設備 (Ｌ型雨水桝・L型雨水浸透桝)'!P26</f>
        <v>0</v>
      </c>
      <c r="L14" s="277"/>
      <c r="M14" s="277"/>
      <c r="N14" s="277"/>
      <c r="O14" s="277"/>
      <c r="P14" s="278"/>
      <c r="Q14" s="279">
        <f>'排水設備 (Ｌ型雨水桝・L型雨水浸透桝)'!Q26</f>
        <v>0</v>
      </c>
    </row>
    <row r="15" spans="1:17" ht="20.25" customHeight="1" x14ac:dyDescent="0.15">
      <c r="A15" s="3" t="s">
        <v>26</v>
      </c>
      <c r="B15" s="26" t="s">
        <v>361</v>
      </c>
      <c r="C15" s="124">
        <f>'排水設備 (グレーチング蓋雨水桝)'!L26</f>
        <v>0</v>
      </c>
      <c r="D15" s="125">
        <f>'排水設備 (グレーチング蓋雨水桝)'!M26</f>
        <v>0</v>
      </c>
      <c r="E15" s="126"/>
      <c r="F15" s="127"/>
      <c r="G15" s="127"/>
      <c r="H15" s="128"/>
      <c r="I15" s="275">
        <f>'排水設備 (グレーチング蓋雨水桝)'!N26</f>
        <v>0</v>
      </c>
      <c r="J15" s="275">
        <f>'排水設備 (グレーチング蓋雨水桝)'!O26</f>
        <v>0</v>
      </c>
      <c r="K15" s="276">
        <f>'排水設備 (グレーチング蓋雨水桝)'!P26</f>
        <v>0</v>
      </c>
      <c r="L15" s="277"/>
      <c r="M15" s="277"/>
      <c r="N15" s="277"/>
      <c r="O15" s="277"/>
      <c r="P15" s="278"/>
      <c r="Q15" s="279">
        <f>'排水設備 (グレーチング蓋雨水桝)'!Q26</f>
        <v>0</v>
      </c>
    </row>
    <row r="16" spans="1:17" ht="20.25" customHeight="1" x14ac:dyDescent="0.15">
      <c r="A16" s="3" t="s">
        <v>26</v>
      </c>
      <c r="B16" s="26" t="s">
        <v>424</v>
      </c>
      <c r="C16" s="124">
        <f>'排水設備 (グレーチング蓋雨水浸透桝)'!L18</f>
        <v>0</v>
      </c>
      <c r="D16" s="125">
        <f>'排水設備 (グレーチング蓋雨水浸透桝)'!M18</f>
        <v>0</v>
      </c>
      <c r="E16" s="126"/>
      <c r="F16" s="127"/>
      <c r="G16" s="127"/>
      <c r="H16" s="128"/>
      <c r="I16" s="275">
        <f>'排水設備 (グレーチング蓋雨水浸透桝)'!N18</f>
        <v>0</v>
      </c>
      <c r="J16" s="275">
        <f>'排水設備 (グレーチング蓋雨水浸透桝)'!O18</f>
        <v>0</v>
      </c>
      <c r="K16" s="276">
        <f>'排水設備 (グレーチング蓋雨水浸透桝)'!P18</f>
        <v>0</v>
      </c>
      <c r="L16" s="277"/>
      <c r="M16" s="277"/>
      <c r="N16" s="277"/>
      <c r="O16" s="277"/>
      <c r="P16" s="278"/>
      <c r="Q16" s="279">
        <f>'排水設備 (グレーチング蓋雨水浸透桝)'!Q18</f>
        <v>0</v>
      </c>
    </row>
    <row r="17" spans="1:17" ht="20.25" customHeight="1" x14ac:dyDescent="0.15">
      <c r="A17" s="3" t="s">
        <v>26</v>
      </c>
      <c r="B17" s="26" t="s">
        <v>505</v>
      </c>
      <c r="C17" s="124">
        <f>'排水設備 (Ｕ型雨水桝(桝部)・横断溝雨水桝)'!L26</f>
        <v>0</v>
      </c>
      <c r="D17" s="125">
        <f>'排水設備 (Ｕ型雨水桝(桝部)・横断溝雨水桝)'!M26</f>
        <v>0</v>
      </c>
      <c r="E17" s="126"/>
      <c r="F17" s="127"/>
      <c r="G17" s="127"/>
      <c r="H17" s="128"/>
      <c r="I17" s="275">
        <f>'排水設備 (Ｕ型雨水桝(桝部)・横断溝雨水桝)'!N26</f>
        <v>0</v>
      </c>
      <c r="J17" s="275">
        <f>'排水設備 (Ｕ型雨水桝(桝部)・横断溝雨水桝)'!O26</f>
        <v>0</v>
      </c>
      <c r="K17" s="276">
        <f>'排水設備 (Ｕ型雨水桝(桝部)・横断溝雨水桝)'!P26</f>
        <v>0</v>
      </c>
      <c r="L17" s="277"/>
      <c r="M17" s="277"/>
      <c r="N17" s="277"/>
      <c r="O17" s="277"/>
      <c r="P17" s="278"/>
      <c r="Q17" s="279">
        <f>'排水設備 (Ｕ型雨水桝(桝部)・横断溝雨水桝)'!Q26</f>
        <v>0</v>
      </c>
    </row>
    <row r="18" spans="1:17" ht="20.25" customHeight="1" x14ac:dyDescent="0.15">
      <c r="A18" s="3"/>
      <c r="B18" s="26" t="s">
        <v>504</v>
      </c>
      <c r="C18" s="124">
        <f>'排水設備 (Ｕ型雨水桝(側溝部))'!L26</f>
        <v>0</v>
      </c>
      <c r="D18" s="125">
        <f>'排水設備 (Ｕ型雨水桝(側溝部))'!M26</f>
        <v>0</v>
      </c>
      <c r="E18" s="126"/>
      <c r="F18" s="127"/>
      <c r="G18" s="127"/>
      <c r="H18" s="128"/>
      <c r="I18" s="276">
        <f>'排水設備 (Ｕ型雨水桝(側溝部))'!N26</f>
        <v>0</v>
      </c>
      <c r="J18" s="276">
        <f>'排水設備 (Ｕ型雨水桝(側溝部))'!O26</f>
        <v>0</v>
      </c>
      <c r="K18" s="276">
        <f>'排水設備 (Ｕ型雨水桝(側溝部))'!P26</f>
        <v>0</v>
      </c>
      <c r="L18" s="277"/>
      <c r="M18" s="277"/>
      <c r="N18" s="277"/>
      <c r="O18" s="277"/>
      <c r="P18" s="278"/>
      <c r="Q18" s="279">
        <f>'排水設備 (Ｕ型雨水桝(側溝部))'!Q26</f>
        <v>0</v>
      </c>
    </row>
    <row r="19" spans="1:17" ht="20.25" customHeight="1" x14ac:dyDescent="0.15">
      <c r="A19" s="3" t="s">
        <v>26</v>
      </c>
      <c r="B19" s="26" t="s">
        <v>506</v>
      </c>
      <c r="C19" s="124">
        <f>'排水設備 (Ｕ型雨水浸透桝(桝部)) '!L22</f>
        <v>0</v>
      </c>
      <c r="D19" s="125">
        <f>'排水設備 (Ｕ型雨水浸透桝(桝部)) '!M22</f>
        <v>0</v>
      </c>
      <c r="E19" s="126"/>
      <c r="F19" s="127"/>
      <c r="G19" s="127"/>
      <c r="H19" s="128"/>
      <c r="I19" s="275">
        <f>'排水設備 (Ｕ型雨水浸透桝(桝部)) '!N22</f>
        <v>0</v>
      </c>
      <c r="J19" s="275">
        <f>'排水設備 (Ｕ型雨水浸透桝(桝部)) '!O22</f>
        <v>0</v>
      </c>
      <c r="K19" s="276">
        <f>'排水設備 (Ｕ型雨水浸透桝(桝部)) '!P22</f>
        <v>0</v>
      </c>
      <c r="L19" s="277"/>
      <c r="M19" s="277"/>
      <c r="N19" s="277"/>
      <c r="O19" s="277"/>
      <c r="P19" s="278"/>
      <c r="Q19" s="279">
        <f>'排水設備 (Ｕ型雨水浸透桝(桝部)) '!Q22</f>
        <v>0</v>
      </c>
    </row>
    <row r="20" spans="1:17" ht="20.25" customHeight="1" x14ac:dyDescent="0.15">
      <c r="A20" s="3"/>
      <c r="B20" s="26" t="s">
        <v>507</v>
      </c>
      <c r="C20" s="124">
        <f>'排水設備 (Ｕ型雨水浸透桝(側溝部)) '!L18</f>
        <v>0</v>
      </c>
      <c r="D20" s="125">
        <f>'排水設備 (Ｕ型雨水浸透桝(側溝部)) '!M18</f>
        <v>0</v>
      </c>
      <c r="E20" s="126"/>
      <c r="F20" s="127"/>
      <c r="G20" s="127"/>
      <c r="H20" s="128"/>
      <c r="I20" s="276">
        <f>'排水設備 (Ｕ型雨水浸透桝(側溝部)) '!N18</f>
        <v>0</v>
      </c>
      <c r="J20" s="276">
        <f>'排水設備 (Ｕ型雨水浸透桝(側溝部)) '!O18</f>
        <v>0</v>
      </c>
      <c r="K20" s="276">
        <f>'排水設備 (Ｕ型雨水浸透桝(側溝部)) '!P18</f>
        <v>0</v>
      </c>
      <c r="L20" s="277"/>
      <c r="M20" s="277"/>
      <c r="N20" s="277"/>
      <c r="O20" s="277"/>
      <c r="P20" s="278"/>
      <c r="Q20" s="279">
        <f>'排水設備 (Ｕ型雨水浸透桝(側溝部)) '!Q18</f>
        <v>0</v>
      </c>
    </row>
    <row r="21" spans="1:17" ht="20.25" customHeight="1" x14ac:dyDescent="0.15">
      <c r="A21" s="3" t="s">
        <v>26</v>
      </c>
      <c r="B21" s="26" t="s">
        <v>516</v>
      </c>
      <c r="C21" s="124">
        <f>'排水設備 (雨水桝(１～３種)・雨水浸透桝(１種))'!L26</f>
        <v>0</v>
      </c>
      <c r="D21" s="125">
        <f>'排水設備 (雨水桝(１～３種)・雨水浸透桝(１種))'!M26</f>
        <v>0</v>
      </c>
      <c r="E21" s="126"/>
      <c r="F21" s="127"/>
      <c r="G21" s="127"/>
      <c r="H21" s="128"/>
      <c r="I21" s="275">
        <f>'排水設備 (雨水桝(１～３種)・雨水浸透桝(１種))'!N26</f>
        <v>0</v>
      </c>
      <c r="J21" s="275">
        <f>'排水設備 (雨水桝(１～３種)・雨水浸透桝(１種))'!O26</f>
        <v>0</v>
      </c>
      <c r="K21" s="276">
        <f>'排水設備 (雨水桝(１～３種)・雨水浸透桝(１種))'!P26</f>
        <v>0</v>
      </c>
      <c r="L21" s="277"/>
      <c r="M21" s="277"/>
      <c r="N21" s="277"/>
      <c r="O21" s="277"/>
      <c r="P21" s="278"/>
      <c r="Q21" s="279">
        <f>'排水設備 (雨水桝(１～３種)・雨水浸透桝(１種))'!Q26</f>
        <v>0</v>
      </c>
    </row>
    <row r="22" spans="1:17" ht="20.25" customHeight="1" x14ac:dyDescent="0.15">
      <c r="A22" s="3" t="s">
        <v>26</v>
      </c>
      <c r="B22" s="26" t="s">
        <v>425</v>
      </c>
      <c r="C22" s="124">
        <f>'排水設備 (汚水桝(１～３種))'!L23</f>
        <v>0</v>
      </c>
      <c r="D22" s="125">
        <f>'排水設備 (汚水桝(１～３種))'!M23</f>
        <v>0</v>
      </c>
      <c r="E22" s="126"/>
      <c r="F22" s="127"/>
      <c r="G22" s="127"/>
      <c r="H22" s="128"/>
      <c r="I22" s="275">
        <f>'排水設備 (汚水桝(１～３種))'!N23</f>
        <v>0</v>
      </c>
      <c r="J22" s="275">
        <f>'排水設備 (汚水桝(１～３種))'!O23</f>
        <v>0</v>
      </c>
      <c r="K22" s="276">
        <f>'排水設備 (汚水桝(１～３種))'!P23</f>
        <v>0</v>
      </c>
      <c r="L22" s="277"/>
      <c r="M22" s="277"/>
      <c r="N22" s="277"/>
      <c r="O22" s="277"/>
      <c r="P22" s="278"/>
      <c r="Q22" s="279">
        <f>'排水設備 (汚水桝(１～３種))'!Q23</f>
        <v>0</v>
      </c>
    </row>
    <row r="23" spans="1:17" ht="20.25" customHeight="1" x14ac:dyDescent="0.15">
      <c r="A23" s="3" t="s">
        <v>26</v>
      </c>
      <c r="B23" s="26" t="s">
        <v>306</v>
      </c>
      <c r="C23" s="124">
        <f>'排水設備 (組立てマンホール（１種）)'!$O$16</f>
        <v>0</v>
      </c>
      <c r="D23" s="125">
        <f>'排水設備 (組立てマンホール（１種）)'!$P$16</f>
        <v>0</v>
      </c>
      <c r="E23" s="126"/>
      <c r="F23" s="127"/>
      <c r="G23" s="127"/>
      <c r="H23" s="128"/>
      <c r="I23" s="280"/>
      <c r="J23" s="280"/>
      <c r="K23" s="276">
        <f>'排水設備 (組立てマンホール（１種）)'!$Q$16</f>
        <v>0</v>
      </c>
      <c r="L23" s="277"/>
      <c r="M23" s="277"/>
      <c r="N23" s="277"/>
      <c r="O23" s="277"/>
      <c r="P23" s="278"/>
      <c r="Q23" s="279">
        <f>'排水設備 (組立てマンホール（１種）)'!$R$16</f>
        <v>0</v>
      </c>
    </row>
    <row r="24" spans="1:17" ht="20.25" customHeight="1" x14ac:dyDescent="0.15">
      <c r="A24" s="3" t="s">
        <v>26</v>
      </c>
      <c r="B24" s="26" t="s">
        <v>307</v>
      </c>
      <c r="C24" s="124">
        <f>'排水設備 (組立てマンホール（２種）)'!$O$16</f>
        <v>0</v>
      </c>
      <c r="D24" s="125">
        <f>'排水設備 (組立てマンホール（２種）)'!$P$16</f>
        <v>0</v>
      </c>
      <c r="E24" s="126"/>
      <c r="F24" s="127"/>
      <c r="G24" s="127"/>
      <c r="H24" s="128"/>
      <c r="I24" s="280"/>
      <c r="J24" s="280"/>
      <c r="K24" s="276">
        <f>'排水設備 (組立てマンホール（２種）)'!$Q$16</f>
        <v>0</v>
      </c>
      <c r="L24" s="277"/>
      <c r="M24" s="277"/>
      <c r="N24" s="277"/>
      <c r="O24" s="277"/>
      <c r="P24" s="278"/>
      <c r="Q24" s="279">
        <f>'排水設備 (組立てマンホール（２種）)'!$R$16</f>
        <v>0</v>
      </c>
    </row>
    <row r="25" spans="1:17" ht="20.25" customHeight="1" x14ac:dyDescent="0.15">
      <c r="A25" s="3" t="s">
        <v>26</v>
      </c>
      <c r="B25" s="26" t="s">
        <v>308</v>
      </c>
      <c r="C25" s="124">
        <f>'排水設備 (ドロップ管・副管)'!L26</f>
        <v>0</v>
      </c>
      <c r="D25" s="125">
        <f>'排水設備 (ドロップ管・副管)'!M26</f>
        <v>0</v>
      </c>
      <c r="E25" s="126"/>
      <c r="F25" s="127"/>
      <c r="G25" s="127"/>
      <c r="H25" s="128"/>
      <c r="I25" s="275">
        <f>'排水設備 (ドロップ管・副管)'!N26</f>
        <v>0</v>
      </c>
      <c r="J25" s="275">
        <f>'排水設備 (ドロップ管・副管)'!O26</f>
        <v>0</v>
      </c>
      <c r="K25" s="276">
        <f>'排水設備 (ドロップ管・副管)'!P26</f>
        <v>0</v>
      </c>
      <c r="L25" s="277"/>
      <c r="M25" s="277"/>
      <c r="N25" s="277"/>
      <c r="O25" s="277"/>
      <c r="P25" s="278"/>
      <c r="Q25" s="279">
        <f>'排水設備 (ドロップ管・副管)'!Q26</f>
        <v>0</v>
      </c>
    </row>
    <row r="26" spans="1:17" ht="20.25" customHeight="1" x14ac:dyDescent="0.15">
      <c r="A26" s="3" t="s">
        <v>26</v>
      </c>
      <c r="B26" s="26" t="s">
        <v>309</v>
      </c>
      <c r="C26" s="124">
        <f>'排水設備 (硬質塩化ビニル管)'!L25</f>
        <v>0</v>
      </c>
      <c r="D26" s="125">
        <f>'排水設備 (硬質塩化ビニル管)'!M25</f>
        <v>0</v>
      </c>
      <c r="E26" s="126"/>
      <c r="F26" s="127"/>
      <c r="G26" s="127"/>
      <c r="H26" s="128"/>
      <c r="I26" s="275">
        <f>'排水設備 (硬質塩化ビニル管)'!N25</f>
        <v>0</v>
      </c>
      <c r="J26" s="275">
        <f>'排水設備 (硬質塩化ビニル管)'!O25</f>
        <v>0</v>
      </c>
      <c r="K26" s="276">
        <f>'排水設備 (硬質塩化ビニル管)'!P25</f>
        <v>0</v>
      </c>
      <c r="L26" s="277"/>
      <c r="M26" s="277"/>
      <c r="N26" s="277"/>
      <c r="O26" s="277"/>
      <c r="P26" s="278"/>
      <c r="Q26" s="279">
        <f>'排水設備 (硬質塩化ビニル管)'!Q25</f>
        <v>0</v>
      </c>
    </row>
    <row r="27" spans="1:17" ht="20.25" customHeight="1" x14ac:dyDescent="0.15">
      <c r="A27" s="3" t="s">
        <v>26</v>
      </c>
      <c r="B27" s="26" t="s">
        <v>322</v>
      </c>
      <c r="C27" s="124">
        <f>電気設備!L37</f>
        <v>0</v>
      </c>
      <c r="D27" s="125">
        <f>電気設備!M37</f>
        <v>0</v>
      </c>
      <c r="E27" s="126"/>
      <c r="F27" s="127"/>
      <c r="G27" s="127"/>
      <c r="H27" s="128"/>
      <c r="I27" s="275">
        <f>電気設備!N37</f>
        <v>0</v>
      </c>
      <c r="J27" s="275">
        <f>電気設備!O37</f>
        <v>0</v>
      </c>
      <c r="K27" s="276">
        <f>電気設備!P37</f>
        <v>0</v>
      </c>
      <c r="L27" s="277"/>
      <c r="M27" s="277"/>
      <c r="N27" s="277"/>
      <c r="O27" s="277"/>
      <c r="P27" s="278"/>
      <c r="Q27" s="279">
        <f>電気設備!Q37</f>
        <v>0</v>
      </c>
    </row>
    <row r="28" spans="1:17" ht="20.25" customHeight="1" x14ac:dyDescent="0.15">
      <c r="A28" s="3" t="s">
        <v>26</v>
      </c>
      <c r="B28" s="26" t="s">
        <v>310</v>
      </c>
      <c r="C28" s="124">
        <f>園路広場!L27</f>
        <v>0</v>
      </c>
      <c r="D28" s="125">
        <f>園路広場!M27</f>
        <v>0</v>
      </c>
      <c r="E28" s="126"/>
      <c r="F28" s="127"/>
      <c r="G28" s="127"/>
      <c r="H28" s="128"/>
      <c r="I28" s="275">
        <f>園路広場!N27</f>
        <v>0</v>
      </c>
      <c r="J28" s="275">
        <f>園路広場!O27</f>
        <v>0</v>
      </c>
      <c r="K28" s="276">
        <f>園路広場!P27</f>
        <v>0</v>
      </c>
      <c r="L28" s="277"/>
      <c r="M28" s="277"/>
      <c r="N28" s="277"/>
      <c r="O28" s="277"/>
      <c r="P28" s="278"/>
      <c r="Q28" s="279">
        <f>園路広場!Q27</f>
        <v>0</v>
      </c>
    </row>
    <row r="29" spans="1:17" ht="20.25" customHeight="1" x14ac:dyDescent="0.15">
      <c r="A29" s="3" t="s">
        <v>26</v>
      </c>
      <c r="B29" s="26" t="s">
        <v>311</v>
      </c>
      <c r="C29" s="124">
        <f>遊戯施設!L26</f>
        <v>0</v>
      </c>
      <c r="D29" s="125">
        <f>遊戯施設!M26</f>
        <v>0</v>
      </c>
      <c r="E29" s="126"/>
      <c r="F29" s="127"/>
      <c r="G29" s="127"/>
      <c r="H29" s="128"/>
      <c r="I29" s="275">
        <f>遊戯施設!N26</f>
        <v>0</v>
      </c>
      <c r="J29" s="275">
        <f>遊戯施設!O26</f>
        <v>0</v>
      </c>
      <c r="K29" s="276">
        <f>遊戯施設!P26</f>
        <v>0</v>
      </c>
      <c r="L29" s="277"/>
      <c r="M29" s="277"/>
      <c r="N29" s="277"/>
      <c r="O29" s="277"/>
      <c r="P29" s="278"/>
      <c r="Q29" s="279">
        <f>遊戯施設!Q26</f>
        <v>0</v>
      </c>
    </row>
    <row r="30" spans="1:17" ht="20.25" customHeight="1" x14ac:dyDescent="0.15">
      <c r="A30" s="3" t="s">
        <v>26</v>
      </c>
      <c r="B30" s="26" t="s">
        <v>312</v>
      </c>
      <c r="C30" s="124">
        <f>サービス施設!L26</f>
        <v>0</v>
      </c>
      <c r="D30" s="125">
        <f>サービス施設!M26</f>
        <v>0</v>
      </c>
      <c r="E30" s="126"/>
      <c r="F30" s="127"/>
      <c r="G30" s="127"/>
      <c r="H30" s="128"/>
      <c r="I30" s="275">
        <f>サービス施設!N26</f>
        <v>0</v>
      </c>
      <c r="J30" s="275">
        <f>サービス施設!O26</f>
        <v>0</v>
      </c>
      <c r="K30" s="276">
        <f>サービス施設!P26</f>
        <v>0</v>
      </c>
      <c r="L30" s="277"/>
      <c r="M30" s="277"/>
      <c r="N30" s="277"/>
      <c r="O30" s="277"/>
      <c r="P30" s="278"/>
      <c r="Q30" s="279">
        <f>サービス施設!Q26</f>
        <v>0</v>
      </c>
    </row>
    <row r="31" spans="1:17" ht="20.25" customHeight="1" x14ac:dyDescent="0.15">
      <c r="A31" s="3" t="s">
        <v>26</v>
      </c>
      <c r="B31" s="26" t="s">
        <v>313</v>
      </c>
      <c r="C31" s="124">
        <f>'管理施設（車止め・門柱）'!L26</f>
        <v>0</v>
      </c>
      <c r="D31" s="125">
        <f>'管理施設（車止め・門柱）'!M26</f>
        <v>0</v>
      </c>
      <c r="E31" s="126"/>
      <c r="F31" s="127"/>
      <c r="G31" s="127"/>
      <c r="H31" s="128"/>
      <c r="I31" s="275">
        <f>'管理施設（車止め・門柱）'!N26</f>
        <v>0</v>
      </c>
      <c r="J31" s="275">
        <f>'管理施設（車止め・門柱）'!O26</f>
        <v>0</v>
      </c>
      <c r="K31" s="276">
        <f>'管理施設（車止め・門柱）'!P26</f>
        <v>0</v>
      </c>
      <c r="L31" s="277"/>
      <c r="M31" s="277"/>
      <c r="N31" s="277"/>
      <c r="O31" s="277"/>
      <c r="P31" s="278"/>
      <c r="Q31" s="279">
        <f>'管理施設（車止め・門柱）'!Q26</f>
        <v>0</v>
      </c>
    </row>
    <row r="32" spans="1:17" ht="20.25" customHeight="1" x14ac:dyDescent="0.15">
      <c r="A32" s="3" t="s">
        <v>26</v>
      </c>
      <c r="B32" s="26" t="s">
        <v>314</v>
      </c>
      <c r="C32" s="124">
        <f>'管理施設 (パイプ柵・縦格子柵)'!L26</f>
        <v>0</v>
      </c>
      <c r="D32" s="125">
        <f>'管理施設 (パイプ柵・縦格子柵)'!M26</f>
        <v>0</v>
      </c>
      <c r="E32" s="126"/>
      <c r="F32" s="127"/>
      <c r="G32" s="127"/>
      <c r="H32" s="128"/>
      <c r="I32" s="275">
        <f>'管理施設 (パイプ柵・縦格子柵)'!N26</f>
        <v>0</v>
      </c>
      <c r="J32" s="275">
        <f>'管理施設 (パイプ柵・縦格子柵)'!O26</f>
        <v>0</v>
      </c>
      <c r="K32" s="276">
        <f>'管理施設 (パイプ柵・縦格子柵)'!P26</f>
        <v>0</v>
      </c>
      <c r="L32" s="277"/>
      <c r="M32" s="277"/>
      <c r="N32" s="277"/>
      <c r="O32" s="277"/>
      <c r="P32" s="278"/>
      <c r="Q32" s="279">
        <f>'管理施設 (パイプ柵・縦格子柵)'!Q26</f>
        <v>0</v>
      </c>
    </row>
    <row r="33" spans="1:17" ht="20.25" customHeight="1" thickBot="1" x14ac:dyDescent="0.2">
      <c r="A33" s="3" t="s">
        <v>26</v>
      </c>
      <c r="B33" s="26" t="s">
        <v>315</v>
      </c>
      <c r="C33" s="129">
        <f>'管理施設 (手すり・ﾒｯｼｭﾌｪﾝｽ・ｺﾝｸﾘｰﾄ柵)'!L26</f>
        <v>0</v>
      </c>
      <c r="D33" s="130">
        <f>'管理施設 (手すり・ﾒｯｼｭﾌｪﾝｽ・ｺﾝｸﾘｰﾄ柵)'!M26</f>
        <v>0</v>
      </c>
      <c r="E33" s="131"/>
      <c r="F33" s="132"/>
      <c r="G33" s="132"/>
      <c r="H33" s="133"/>
      <c r="I33" s="281">
        <f>'管理施設 (手すり・ﾒｯｼｭﾌｪﾝｽ・ｺﾝｸﾘｰﾄ柵)'!N26</f>
        <v>0</v>
      </c>
      <c r="J33" s="281">
        <f>'管理施設 (手すり・ﾒｯｼｭﾌｪﾝｽ・ｺﾝｸﾘｰﾄ柵)'!O26</f>
        <v>0</v>
      </c>
      <c r="K33" s="282">
        <f>'管理施設 (手すり・ﾒｯｼｭﾌｪﾝｽ・ｺﾝｸﾘｰﾄ柵)'!P26</f>
        <v>0</v>
      </c>
      <c r="L33" s="283"/>
      <c r="M33" s="283"/>
      <c r="N33" s="283"/>
      <c r="O33" s="283"/>
      <c r="P33" s="284"/>
      <c r="Q33" s="285">
        <f>'管理施設 (手すり・ﾒｯｼｭﾌｪﾝｽ・ｺﾝｸﾘｰﾄ柵)'!Q26</f>
        <v>0</v>
      </c>
    </row>
    <row r="34" spans="1:17" ht="20.25" customHeight="1" thickTop="1" x14ac:dyDescent="0.15">
      <c r="A34" s="3" t="s">
        <v>302</v>
      </c>
      <c r="B34" s="9" t="s">
        <v>18</v>
      </c>
      <c r="C34" s="61">
        <f t="shared" ref="C34:Q34" si="0">SUM(C9:C33)</f>
        <v>0</v>
      </c>
      <c r="D34" s="62">
        <f t="shared" si="0"/>
        <v>0</v>
      </c>
      <c r="E34" s="63">
        <f t="shared" si="0"/>
        <v>0</v>
      </c>
      <c r="F34" s="58">
        <f t="shared" si="0"/>
        <v>0</v>
      </c>
      <c r="G34" s="58">
        <f t="shared" si="0"/>
        <v>0</v>
      </c>
      <c r="H34" s="59">
        <f t="shared" si="0"/>
        <v>0</v>
      </c>
      <c r="I34" s="64">
        <f t="shared" si="0"/>
        <v>0</v>
      </c>
      <c r="J34" s="64">
        <f t="shared" si="0"/>
        <v>0</v>
      </c>
      <c r="K34" s="61">
        <f t="shared" si="0"/>
        <v>0</v>
      </c>
      <c r="L34" s="58">
        <f t="shared" si="0"/>
        <v>0</v>
      </c>
      <c r="M34" s="58">
        <f t="shared" si="0"/>
        <v>0</v>
      </c>
      <c r="N34" s="58">
        <f t="shared" si="0"/>
        <v>0</v>
      </c>
      <c r="O34" s="58">
        <f t="shared" si="0"/>
        <v>0</v>
      </c>
      <c r="P34" s="59">
        <f t="shared" si="0"/>
        <v>0</v>
      </c>
      <c r="Q34" s="65">
        <f t="shared" si="0"/>
        <v>0</v>
      </c>
    </row>
  </sheetData>
  <mergeCells count="11">
    <mergeCell ref="Q6:Q8"/>
    <mergeCell ref="C6:C8"/>
    <mergeCell ref="I6:I8"/>
    <mergeCell ref="J6:J8"/>
    <mergeCell ref="K7:K8"/>
    <mergeCell ref="K6:P6"/>
    <mergeCell ref="L7:P7"/>
    <mergeCell ref="B6:B8"/>
    <mergeCell ref="D6:H6"/>
    <mergeCell ref="D7:D8"/>
    <mergeCell ref="E7:H7"/>
  </mergeCells>
  <phoneticPr fontId="1"/>
  <printOptions horizontalCentered="1"/>
  <pageMargins left="0.39370078740157483" right="0.39370078740157483" top="0.78740157480314965" bottom="0.39370078740157483" header="0.51181102362204722" footer="0.19685039370078741"/>
  <pageSetup paperSize="9" scale="76" fitToHeight="0" orientation="landscape" r:id="rId1"/>
  <headerFooter alignWithMargins="0">
    <oddHeader>&amp;C&amp;12公園緑地施設標準図集　標準土工量集計表</oddHeader>
    <oddFooter>&amp;C&amp;A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7030A0"/>
    <pageSetUpPr autoPageBreaks="0" fitToPage="1"/>
  </sheetPr>
  <dimension ref="A1:Q26"/>
  <sheetViews>
    <sheetView showGridLines="0" showZeros="0" view="pageBreakPreview" topLeftCell="B1" zoomScaleNormal="100" zoomScaleSheetLayoutView="100" zoomScalePageLayoutView="55" workbookViewId="0">
      <selection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2" width="7" style="2" bestFit="1" customWidth="1"/>
    <col min="13" max="13" width="6.26953125" style="2" bestFit="1" customWidth="1"/>
    <col min="14" max="14" width="6.90625" style="2" bestFit="1" customWidth="1"/>
    <col min="15" max="15" width="6.1796875" style="2" bestFit="1" customWidth="1"/>
    <col min="16" max="17" width="6.26953125" style="2" bestFit="1" customWidth="1"/>
    <col min="18" max="16384" width="8.7265625" style="2"/>
  </cols>
  <sheetData>
    <row r="1" spans="1:17" s="71" customFormat="1" ht="12" customHeight="1" x14ac:dyDescent="0.15">
      <c r="B1" s="72" t="s">
        <v>24</v>
      </c>
      <c r="C1" s="73"/>
      <c r="D1" s="74"/>
      <c r="E1" s="74"/>
      <c r="F1" s="74"/>
      <c r="G1" s="74"/>
      <c r="H1" s="74"/>
      <c r="I1" s="74"/>
      <c r="J1" s="74"/>
      <c r="K1" s="75"/>
      <c r="L1" s="74"/>
      <c r="M1" s="74"/>
      <c r="N1" s="74"/>
      <c r="O1" s="74"/>
      <c r="P1" s="74"/>
      <c r="Q1" s="74"/>
    </row>
    <row r="2" spans="1:17" s="76" customFormat="1" ht="12" customHeight="1" x14ac:dyDescent="0.15">
      <c r="B2" s="77" t="s">
        <v>362</v>
      </c>
      <c r="D2" s="77"/>
      <c r="E2" s="77"/>
      <c r="F2" s="77"/>
      <c r="G2" s="77"/>
      <c r="H2" s="77"/>
      <c r="I2" s="77"/>
      <c r="J2" s="77"/>
      <c r="K2" s="77"/>
      <c r="L2" s="77"/>
      <c r="M2" s="77"/>
      <c r="N2" s="77"/>
      <c r="O2" s="77"/>
      <c r="P2" s="77"/>
      <c r="Q2" s="77"/>
    </row>
    <row r="3" spans="1:17" s="71" customFormat="1" ht="12" customHeight="1" x14ac:dyDescent="0.15">
      <c r="B3" s="77" t="s">
        <v>514</v>
      </c>
      <c r="C3" s="84"/>
      <c r="D3" s="77"/>
      <c r="E3" s="77"/>
      <c r="F3" s="77"/>
      <c r="G3" s="77"/>
      <c r="H3" s="77"/>
      <c r="I3" s="77"/>
      <c r="J3" s="77"/>
      <c r="K3" s="77"/>
      <c r="L3" s="77"/>
      <c r="M3" s="77"/>
      <c r="N3" s="77"/>
      <c r="O3" s="77"/>
      <c r="P3" s="77"/>
      <c r="Q3" s="77"/>
    </row>
    <row r="4" spans="1:17" s="81" customFormat="1" ht="12" customHeight="1" x14ac:dyDescent="0.15">
      <c r="B4" s="82" t="s">
        <v>497</v>
      </c>
      <c r="C4" s="85"/>
      <c r="D4" s="82"/>
      <c r="E4" s="82"/>
      <c r="F4" s="82"/>
      <c r="G4" s="82"/>
      <c r="H4" s="82"/>
      <c r="I4" s="82"/>
      <c r="J4" s="82"/>
      <c r="K4" s="82"/>
      <c r="L4" s="82"/>
      <c r="M4" s="82"/>
      <c r="N4" s="82"/>
      <c r="O4" s="82"/>
      <c r="P4" s="82"/>
      <c r="Q4" s="82"/>
    </row>
    <row r="5" spans="1:17" ht="12" customHeight="1" x14ac:dyDescent="0.15">
      <c r="A5" s="2" t="s">
        <v>15</v>
      </c>
      <c r="B5" s="326" t="s">
        <v>316</v>
      </c>
      <c r="C5" s="326" t="s">
        <v>2</v>
      </c>
      <c r="D5" s="344" t="s">
        <v>3</v>
      </c>
      <c r="E5" s="345"/>
      <c r="F5" s="345"/>
      <c r="G5" s="345"/>
      <c r="H5" s="345"/>
      <c r="I5" s="346"/>
      <c r="J5" s="326" t="s">
        <v>4</v>
      </c>
      <c r="K5" s="326" t="s">
        <v>5</v>
      </c>
      <c r="L5" s="344" t="s">
        <v>6</v>
      </c>
      <c r="M5" s="345"/>
      <c r="N5" s="345"/>
      <c r="O5" s="345"/>
      <c r="P5" s="345"/>
      <c r="Q5" s="346"/>
    </row>
    <row r="6" spans="1:17" ht="42.75" thickBot="1" x14ac:dyDescent="0.2">
      <c r="A6" s="3" t="s">
        <v>17</v>
      </c>
      <c r="B6" s="328"/>
      <c r="C6" s="328"/>
      <c r="D6" s="6" t="s">
        <v>10</v>
      </c>
      <c r="E6" s="7" t="s">
        <v>11</v>
      </c>
      <c r="F6" s="7" t="s">
        <v>12</v>
      </c>
      <c r="G6" s="7" t="s">
        <v>13</v>
      </c>
      <c r="H6" s="7" t="s">
        <v>23</v>
      </c>
      <c r="I6" s="8" t="s">
        <v>7</v>
      </c>
      <c r="J6" s="328"/>
      <c r="K6" s="328"/>
      <c r="L6" s="6" t="s">
        <v>10</v>
      </c>
      <c r="M6" s="7" t="s">
        <v>11</v>
      </c>
      <c r="N6" s="7" t="s">
        <v>12</v>
      </c>
      <c r="O6" s="7" t="s">
        <v>13</v>
      </c>
      <c r="P6" s="7" t="s">
        <v>14</v>
      </c>
      <c r="Q6" s="8" t="s">
        <v>7</v>
      </c>
    </row>
    <row r="7" spans="1:17" ht="20.25" customHeight="1" thickTop="1" x14ac:dyDescent="0.15">
      <c r="A7" s="3" t="s">
        <v>16</v>
      </c>
      <c r="B7" s="46" t="s">
        <v>8</v>
      </c>
      <c r="C7" s="252" t="s">
        <v>9</v>
      </c>
      <c r="D7" s="228">
        <v>5.5E-2</v>
      </c>
      <c r="E7" s="109">
        <v>0.157</v>
      </c>
      <c r="F7" s="109"/>
      <c r="G7" s="109"/>
      <c r="H7" s="109">
        <v>9.1999999999999998E-2</v>
      </c>
      <c r="I7" s="229">
        <v>0.12</v>
      </c>
      <c r="J7" s="253"/>
      <c r="K7" s="173" t="s">
        <v>20</v>
      </c>
      <c r="L7" s="144">
        <f t="shared" ref="L7:Q9" si="0">ROUNDDOWN(D7*$J7,3)</f>
        <v>0</v>
      </c>
      <c r="M7" s="145">
        <f t="shared" si="0"/>
        <v>0</v>
      </c>
      <c r="N7" s="145">
        <f t="shared" si="0"/>
        <v>0</v>
      </c>
      <c r="O7" s="145">
        <f t="shared" si="0"/>
        <v>0</v>
      </c>
      <c r="P7" s="145">
        <f t="shared" si="0"/>
        <v>0</v>
      </c>
      <c r="Q7" s="146">
        <f t="shared" si="0"/>
        <v>0</v>
      </c>
    </row>
    <row r="8" spans="1:17" ht="20.25" customHeight="1" x14ac:dyDescent="0.15">
      <c r="A8" s="3"/>
      <c r="B8" s="47" t="s">
        <v>441</v>
      </c>
      <c r="C8" s="227" t="s">
        <v>462</v>
      </c>
      <c r="D8" s="150">
        <v>0.04</v>
      </c>
      <c r="E8" s="83"/>
      <c r="F8" s="83">
        <v>0.04</v>
      </c>
      <c r="G8" s="140"/>
      <c r="H8" s="140"/>
      <c r="I8" s="151"/>
      <c r="J8" s="254"/>
      <c r="K8" s="219" t="s">
        <v>21</v>
      </c>
      <c r="L8" s="153">
        <f t="shared" ref="L8:Q8" si="1">ROUNDDOWN(D8*$J8,3)</f>
        <v>0</v>
      </c>
      <c r="M8" s="154">
        <f t="shared" si="1"/>
        <v>0</v>
      </c>
      <c r="N8" s="154">
        <f t="shared" si="1"/>
        <v>0</v>
      </c>
      <c r="O8" s="154">
        <f t="shared" si="1"/>
        <v>0</v>
      </c>
      <c r="P8" s="154">
        <f t="shared" si="1"/>
        <v>0</v>
      </c>
      <c r="Q8" s="155">
        <f t="shared" si="1"/>
        <v>0</v>
      </c>
    </row>
    <row r="9" spans="1:17" ht="20.25" customHeight="1" x14ac:dyDescent="0.15">
      <c r="A9" s="3" t="s">
        <v>16</v>
      </c>
      <c r="B9" s="47" t="s">
        <v>441</v>
      </c>
      <c r="C9" s="227" t="s">
        <v>442</v>
      </c>
      <c r="D9" s="150">
        <v>0.08</v>
      </c>
      <c r="E9" s="83"/>
      <c r="F9" s="83">
        <v>0.08</v>
      </c>
      <c r="G9" s="83"/>
      <c r="H9" s="83"/>
      <c r="I9" s="151"/>
      <c r="J9" s="156"/>
      <c r="K9" s="56" t="s">
        <v>443</v>
      </c>
      <c r="L9" s="153">
        <f t="shared" si="0"/>
        <v>0</v>
      </c>
      <c r="M9" s="154">
        <f t="shared" si="0"/>
        <v>0</v>
      </c>
      <c r="N9" s="154">
        <f t="shared" si="0"/>
        <v>0</v>
      </c>
      <c r="O9" s="154">
        <f t="shared" si="0"/>
        <v>0</v>
      </c>
      <c r="P9" s="154">
        <f t="shared" si="0"/>
        <v>0</v>
      </c>
      <c r="Q9" s="155">
        <f t="shared" si="0"/>
        <v>0</v>
      </c>
    </row>
    <row r="10" spans="1:17" ht="20.25" customHeight="1" x14ac:dyDescent="0.15">
      <c r="A10" s="3" t="s">
        <v>16</v>
      </c>
      <c r="B10" s="47" t="s">
        <v>441</v>
      </c>
      <c r="C10" s="227" t="s">
        <v>444</v>
      </c>
      <c r="D10" s="150">
        <v>0.12</v>
      </c>
      <c r="E10" s="83"/>
      <c r="F10" s="83">
        <v>0.12</v>
      </c>
      <c r="G10" s="83"/>
      <c r="H10" s="83"/>
      <c r="I10" s="151"/>
      <c r="J10" s="156"/>
      <c r="K10" s="56" t="s">
        <v>443</v>
      </c>
      <c r="L10" s="153">
        <f t="shared" ref="L10:Q10" si="2">ROUNDDOWN(D10*$J10,3)</f>
        <v>0</v>
      </c>
      <c r="M10" s="154">
        <f t="shared" si="2"/>
        <v>0</v>
      </c>
      <c r="N10" s="154">
        <f t="shared" si="2"/>
        <v>0</v>
      </c>
      <c r="O10" s="154">
        <f t="shared" si="2"/>
        <v>0</v>
      </c>
      <c r="P10" s="154">
        <f t="shared" si="2"/>
        <v>0</v>
      </c>
      <c r="Q10" s="155">
        <f t="shared" si="2"/>
        <v>0</v>
      </c>
    </row>
    <row r="11" spans="1:17" ht="20.25" customHeight="1" x14ac:dyDescent="0.15">
      <c r="A11" s="3"/>
      <c r="B11" s="50"/>
      <c r="C11" s="255"/>
      <c r="D11" s="150"/>
      <c r="E11" s="83"/>
      <c r="F11" s="83"/>
      <c r="G11" s="83"/>
      <c r="H11" s="83"/>
      <c r="I11" s="151"/>
      <c r="J11" s="256"/>
      <c r="K11" s="257"/>
      <c r="L11" s="153">
        <f t="shared" ref="L11:L24" si="3">ROUNDDOWN(D11*$J11,3)</f>
        <v>0</v>
      </c>
      <c r="M11" s="154">
        <f t="shared" ref="M11:M24" si="4">ROUNDDOWN(E11*$J11,3)</f>
        <v>0</v>
      </c>
      <c r="N11" s="154">
        <f t="shared" ref="N11:N24" si="5">ROUNDDOWN(F11*$J11,3)</f>
        <v>0</v>
      </c>
      <c r="O11" s="154">
        <f t="shared" ref="O11:O24" si="6">ROUNDDOWN(G11*$J11,3)</f>
        <v>0</v>
      </c>
      <c r="P11" s="154">
        <f t="shared" ref="P11:P24" si="7">ROUNDDOWN(H11*$J11,3)</f>
        <v>0</v>
      </c>
      <c r="Q11" s="155">
        <f t="shared" ref="Q11:Q24" si="8">ROUNDDOWN(I11*$J11,3)</f>
        <v>0</v>
      </c>
    </row>
    <row r="12" spans="1:17" ht="20.25" customHeight="1" x14ac:dyDescent="0.15">
      <c r="A12" s="3"/>
      <c r="B12" s="50"/>
      <c r="C12" s="255"/>
      <c r="D12" s="258"/>
      <c r="E12" s="259"/>
      <c r="F12" s="259"/>
      <c r="G12" s="259"/>
      <c r="H12" s="259"/>
      <c r="I12" s="151"/>
      <c r="J12" s="260"/>
      <c r="K12" s="257"/>
      <c r="L12" s="153">
        <f t="shared" si="3"/>
        <v>0</v>
      </c>
      <c r="M12" s="154">
        <f t="shared" si="4"/>
        <v>0</v>
      </c>
      <c r="N12" s="154">
        <f t="shared" si="5"/>
        <v>0</v>
      </c>
      <c r="O12" s="154">
        <f t="shared" si="6"/>
        <v>0</v>
      </c>
      <c r="P12" s="154">
        <f t="shared" si="7"/>
        <v>0</v>
      </c>
      <c r="Q12" s="155">
        <f t="shared" si="8"/>
        <v>0</v>
      </c>
    </row>
    <row r="13" spans="1:17" ht="20.25" customHeight="1" x14ac:dyDescent="0.15">
      <c r="A13" s="3"/>
      <c r="B13" s="50"/>
      <c r="C13" s="255"/>
      <c r="D13" s="223"/>
      <c r="E13" s="110"/>
      <c r="F13" s="110"/>
      <c r="G13" s="110"/>
      <c r="H13" s="110"/>
      <c r="I13" s="151"/>
      <c r="J13" s="214"/>
      <c r="K13" s="257"/>
      <c r="L13" s="153">
        <f t="shared" si="3"/>
        <v>0</v>
      </c>
      <c r="M13" s="154">
        <f t="shared" si="4"/>
        <v>0</v>
      </c>
      <c r="N13" s="154">
        <f t="shared" si="5"/>
        <v>0</v>
      </c>
      <c r="O13" s="154">
        <f t="shared" si="6"/>
        <v>0</v>
      </c>
      <c r="P13" s="154">
        <f t="shared" si="7"/>
        <v>0</v>
      </c>
      <c r="Q13" s="155">
        <f t="shared" si="8"/>
        <v>0</v>
      </c>
    </row>
    <row r="14" spans="1:17" ht="20.25" customHeight="1" x14ac:dyDescent="0.15">
      <c r="A14" s="3"/>
      <c r="B14" s="50"/>
      <c r="C14" s="255"/>
      <c r="D14" s="223"/>
      <c r="E14" s="110"/>
      <c r="F14" s="110"/>
      <c r="G14" s="110"/>
      <c r="H14" s="110"/>
      <c r="I14" s="151"/>
      <c r="J14" s="214"/>
      <c r="K14" s="257"/>
      <c r="L14" s="153">
        <f t="shared" si="3"/>
        <v>0</v>
      </c>
      <c r="M14" s="154">
        <f t="shared" si="4"/>
        <v>0</v>
      </c>
      <c r="N14" s="154">
        <f t="shared" si="5"/>
        <v>0</v>
      </c>
      <c r="O14" s="154">
        <f t="shared" si="6"/>
        <v>0</v>
      </c>
      <c r="P14" s="154">
        <f t="shared" si="7"/>
        <v>0</v>
      </c>
      <c r="Q14" s="155">
        <f t="shared" si="8"/>
        <v>0</v>
      </c>
    </row>
    <row r="15" spans="1:17" ht="20.25" customHeight="1" x14ac:dyDescent="0.15">
      <c r="A15" s="3"/>
      <c r="B15" s="51"/>
      <c r="C15" s="261"/>
      <c r="D15" s="223"/>
      <c r="E15" s="110"/>
      <c r="F15" s="110"/>
      <c r="G15" s="110"/>
      <c r="H15" s="110"/>
      <c r="I15" s="213"/>
      <c r="J15" s="214"/>
      <c r="K15" s="212"/>
      <c r="L15" s="153">
        <f t="shared" si="3"/>
        <v>0</v>
      </c>
      <c r="M15" s="154">
        <f t="shared" si="4"/>
        <v>0</v>
      </c>
      <c r="N15" s="154">
        <f t="shared" si="5"/>
        <v>0</v>
      </c>
      <c r="O15" s="154">
        <f t="shared" si="6"/>
        <v>0</v>
      </c>
      <c r="P15" s="154">
        <f t="shared" si="7"/>
        <v>0</v>
      </c>
      <c r="Q15" s="155">
        <f t="shared" si="8"/>
        <v>0</v>
      </c>
    </row>
    <row r="16" spans="1:17" ht="20.25" customHeight="1" x14ac:dyDescent="0.15">
      <c r="A16" s="3"/>
      <c r="B16" s="51"/>
      <c r="C16" s="261"/>
      <c r="D16" s="223"/>
      <c r="E16" s="110"/>
      <c r="F16" s="110"/>
      <c r="G16" s="110"/>
      <c r="H16" s="110"/>
      <c r="I16" s="213"/>
      <c r="J16" s="214"/>
      <c r="K16" s="212"/>
      <c r="L16" s="153">
        <f t="shared" si="3"/>
        <v>0</v>
      </c>
      <c r="M16" s="154">
        <f t="shared" si="4"/>
        <v>0</v>
      </c>
      <c r="N16" s="154">
        <f t="shared" si="5"/>
        <v>0</v>
      </c>
      <c r="O16" s="154">
        <f t="shared" si="6"/>
        <v>0</v>
      </c>
      <c r="P16" s="154">
        <f t="shared" si="7"/>
        <v>0</v>
      </c>
      <c r="Q16" s="155">
        <f t="shared" si="8"/>
        <v>0</v>
      </c>
    </row>
    <row r="17" spans="1:17" ht="20.25" customHeight="1" x14ac:dyDescent="0.15">
      <c r="A17" s="3"/>
      <c r="B17" s="51"/>
      <c r="C17" s="261"/>
      <c r="D17" s="223"/>
      <c r="E17" s="110"/>
      <c r="F17" s="110"/>
      <c r="G17" s="110"/>
      <c r="H17" s="110"/>
      <c r="I17" s="213"/>
      <c r="J17" s="214"/>
      <c r="K17" s="212"/>
      <c r="L17" s="153">
        <f t="shared" si="3"/>
        <v>0</v>
      </c>
      <c r="M17" s="154">
        <f t="shared" si="4"/>
        <v>0</v>
      </c>
      <c r="N17" s="154">
        <f t="shared" si="5"/>
        <v>0</v>
      </c>
      <c r="O17" s="154">
        <f t="shared" si="6"/>
        <v>0</v>
      </c>
      <c r="P17" s="154">
        <f t="shared" si="7"/>
        <v>0</v>
      </c>
      <c r="Q17" s="155">
        <f t="shared" si="8"/>
        <v>0</v>
      </c>
    </row>
    <row r="18" spans="1:17" ht="20.25" customHeight="1" x14ac:dyDescent="0.15">
      <c r="A18" s="3"/>
      <c r="B18" s="51"/>
      <c r="C18" s="261"/>
      <c r="D18" s="223"/>
      <c r="E18" s="110"/>
      <c r="F18" s="110"/>
      <c r="G18" s="110"/>
      <c r="H18" s="110"/>
      <c r="I18" s="213"/>
      <c r="J18" s="214"/>
      <c r="K18" s="212"/>
      <c r="L18" s="153">
        <f t="shared" si="3"/>
        <v>0</v>
      </c>
      <c r="M18" s="154">
        <f t="shared" si="4"/>
        <v>0</v>
      </c>
      <c r="N18" s="154">
        <f t="shared" si="5"/>
        <v>0</v>
      </c>
      <c r="O18" s="154">
        <f t="shared" si="6"/>
        <v>0</v>
      </c>
      <c r="P18" s="154">
        <f t="shared" si="7"/>
        <v>0</v>
      </c>
      <c r="Q18" s="155">
        <f t="shared" si="8"/>
        <v>0</v>
      </c>
    </row>
    <row r="19" spans="1:17" ht="20.25" customHeight="1" x14ac:dyDescent="0.15">
      <c r="A19" s="3"/>
      <c r="B19" s="51"/>
      <c r="C19" s="261"/>
      <c r="D19" s="223"/>
      <c r="E19" s="110"/>
      <c r="F19" s="110"/>
      <c r="G19" s="110"/>
      <c r="H19" s="110"/>
      <c r="I19" s="213"/>
      <c r="J19" s="214"/>
      <c r="K19" s="212"/>
      <c r="L19" s="153">
        <f t="shared" si="3"/>
        <v>0</v>
      </c>
      <c r="M19" s="154">
        <f t="shared" si="4"/>
        <v>0</v>
      </c>
      <c r="N19" s="154">
        <f t="shared" si="5"/>
        <v>0</v>
      </c>
      <c r="O19" s="154">
        <f t="shared" si="6"/>
        <v>0</v>
      </c>
      <c r="P19" s="154">
        <f t="shared" si="7"/>
        <v>0</v>
      </c>
      <c r="Q19" s="155">
        <f t="shared" si="8"/>
        <v>0</v>
      </c>
    </row>
    <row r="20" spans="1:17" ht="20.25" customHeight="1" x14ac:dyDescent="0.15">
      <c r="A20" s="3"/>
      <c r="B20" s="51"/>
      <c r="C20" s="261"/>
      <c r="D20" s="223"/>
      <c r="E20" s="110"/>
      <c r="F20" s="110"/>
      <c r="G20" s="110"/>
      <c r="H20" s="110"/>
      <c r="I20" s="213"/>
      <c r="J20" s="214"/>
      <c r="K20" s="212"/>
      <c r="L20" s="153">
        <f t="shared" si="3"/>
        <v>0</v>
      </c>
      <c r="M20" s="154">
        <f t="shared" si="4"/>
        <v>0</v>
      </c>
      <c r="N20" s="154">
        <f t="shared" si="5"/>
        <v>0</v>
      </c>
      <c r="O20" s="154">
        <f t="shared" si="6"/>
        <v>0</v>
      </c>
      <c r="P20" s="154">
        <f t="shared" si="7"/>
        <v>0</v>
      </c>
      <c r="Q20" s="155">
        <f t="shared" si="8"/>
        <v>0</v>
      </c>
    </row>
    <row r="21" spans="1:17" ht="20.25" customHeight="1" x14ac:dyDescent="0.15">
      <c r="A21" s="3"/>
      <c r="B21" s="51"/>
      <c r="C21" s="261"/>
      <c r="D21" s="223"/>
      <c r="E21" s="110"/>
      <c r="F21" s="110"/>
      <c r="G21" s="110"/>
      <c r="H21" s="110"/>
      <c r="I21" s="213"/>
      <c r="J21" s="214"/>
      <c r="K21" s="212"/>
      <c r="L21" s="153">
        <f t="shared" si="3"/>
        <v>0</v>
      </c>
      <c r="M21" s="154">
        <f t="shared" si="4"/>
        <v>0</v>
      </c>
      <c r="N21" s="154">
        <f t="shared" si="5"/>
        <v>0</v>
      </c>
      <c r="O21" s="154">
        <f t="shared" si="6"/>
        <v>0</v>
      </c>
      <c r="P21" s="154">
        <f t="shared" si="7"/>
        <v>0</v>
      </c>
      <c r="Q21" s="155">
        <f t="shared" si="8"/>
        <v>0</v>
      </c>
    </row>
    <row r="22" spans="1:17" ht="20.25" customHeight="1" x14ac:dyDescent="0.15">
      <c r="A22" s="3"/>
      <c r="B22" s="51"/>
      <c r="C22" s="261"/>
      <c r="D22" s="223"/>
      <c r="E22" s="110"/>
      <c r="F22" s="110"/>
      <c r="G22" s="110"/>
      <c r="H22" s="110"/>
      <c r="I22" s="213"/>
      <c r="J22" s="214"/>
      <c r="K22" s="212"/>
      <c r="L22" s="153">
        <f t="shared" si="3"/>
        <v>0</v>
      </c>
      <c r="M22" s="154">
        <f t="shared" si="4"/>
        <v>0</v>
      </c>
      <c r="N22" s="154">
        <f t="shared" si="5"/>
        <v>0</v>
      </c>
      <c r="O22" s="154">
        <f t="shared" si="6"/>
        <v>0</v>
      </c>
      <c r="P22" s="154">
        <f t="shared" si="7"/>
        <v>0</v>
      </c>
      <c r="Q22" s="155">
        <f t="shared" si="8"/>
        <v>0</v>
      </c>
    </row>
    <row r="23" spans="1:17" ht="20.25" customHeight="1" x14ac:dyDescent="0.15">
      <c r="A23" s="3"/>
      <c r="B23" s="51"/>
      <c r="C23" s="261"/>
      <c r="D23" s="223"/>
      <c r="E23" s="110"/>
      <c r="F23" s="110"/>
      <c r="G23" s="110"/>
      <c r="H23" s="110"/>
      <c r="I23" s="213"/>
      <c r="J23" s="214"/>
      <c r="K23" s="212"/>
      <c r="L23" s="153">
        <f t="shared" si="3"/>
        <v>0</v>
      </c>
      <c r="M23" s="154">
        <f t="shared" si="4"/>
        <v>0</v>
      </c>
      <c r="N23" s="154">
        <f t="shared" si="5"/>
        <v>0</v>
      </c>
      <c r="O23" s="154">
        <f t="shared" si="6"/>
        <v>0</v>
      </c>
      <c r="P23" s="154">
        <f t="shared" si="7"/>
        <v>0</v>
      </c>
      <c r="Q23" s="155">
        <f t="shared" si="8"/>
        <v>0</v>
      </c>
    </row>
    <row r="24" spans="1:17" ht="20.25" customHeight="1" x14ac:dyDescent="0.15">
      <c r="A24" s="3"/>
      <c r="B24" s="51"/>
      <c r="C24" s="261"/>
      <c r="D24" s="223"/>
      <c r="E24" s="110"/>
      <c r="F24" s="110"/>
      <c r="G24" s="110"/>
      <c r="H24" s="110"/>
      <c r="I24" s="213"/>
      <c r="J24" s="214"/>
      <c r="K24" s="212"/>
      <c r="L24" s="153">
        <f t="shared" si="3"/>
        <v>0</v>
      </c>
      <c r="M24" s="154">
        <f t="shared" si="4"/>
        <v>0</v>
      </c>
      <c r="N24" s="154">
        <f t="shared" si="5"/>
        <v>0</v>
      </c>
      <c r="O24" s="154">
        <f t="shared" si="6"/>
        <v>0</v>
      </c>
      <c r="P24" s="154">
        <f t="shared" si="7"/>
        <v>0</v>
      </c>
      <c r="Q24" s="155">
        <f t="shared" si="8"/>
        <v>0</v>
      </c>
    </row>
    <row r="25" spans="1:17" ht="20.25" customHeight="1" thickBot="1" x14ac:dyDescent="0.2">
      <c r="A25" s="3" t="s">
        <v>16</v>
      </c>
      <c r="B25" s="49"/>
      <c r="C25" s="262"/>
      <c r="D25" s="263"/>
      <c r="E25" s="264"/>
      <c r="F25" s="264"/>
      <c r="G25" s="264"/>
      <c r="H25" s="264"/>
      <c r="I25" s="265"/>
      <c r="J25" s="161"/>
      <c r="K25" s="266"/>
      <c r="L25" s="168">
        <f t="shared" ref="L25:Q25" si="9">ROUNDDOWN(D25*$J25,3)</f>
        <v>0</v>
      </c>
      <c r="M25" s="169">
        <f t="shared" si="9"/>
        <v>0</v>
      </c>
      <c r="N25" s="169">
        <f t="shared" si="9"/>
        <v>0</v>
      </c>
      <c r="O25" s="169">
        <f t="shared" si="9"/>
        <v>0</v>
      </c>
      <c r="P25" s="169">
        <f t="shared" si="9"/>
        <v>0</v>
      </c>
      <c r="Q25" s="170">
        <f t="shared" si="9"/>
        <v>0</v>
      </c>
    </row>
    <row r="26" spans="1:17" ht="20.25" customHeight="1" thickTop="1" x14ac:dyDescent="0.15">
      <c r="A26" s="3" t="s">
        <v>16</v>
      </c>
      <c r="B26" s="347" t="s">
        <v>19</v>
      </c>
      <c r="C26" s="348"/>
      <c r="D26" s="348"/>
      <c r="E26" s="348"/>
      <c r="F26" s="348"/>
      <c r="G26" s="348"/>
      <c r="H26" s="348"/>
      <c r="I26" s="348"/>
      <c r="J26" s="348"/>
      <c r="K26" s="349"/>
      <c r="L26" s="104">
        <f t="shared" ref="L26:Q26" si="10">SUM(L7:L25)</f>
        <v>0</v>
      </c>
      <c r="M26" s="60">
        <f t="shared" si="10"/>
        <v>0</v>
      </c>
      <c r="N26" s="60">
        <f t="shared" si="10"/>
        <v>0</v>
      </c>
      <c r="O26" s="60">
        <f t="shared" si="10"/>
        <v>0</v>
      </c>
      <c r="P26" s="60">
        <f t="shared" si="10"/>
        <v>0</v>
      </c>
      <c r="Q26" s="105">
        <f t="shared" si="10"/>
        <v>0</v>
      </c>
    </row>
  </sheetData>
  <sheetProtection insertRows="0" deleteRows="0"/>
  <protectedRanges>
    <protectedRange sqref="J7:J25"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scale="98" fitToHeight="0" orientation="landscape" r:id="rId1"/>
  <headerFooter alignWithMargins="0">
    <oddHeader>&amp;C&amp;12公園緑地施設標準図集　標準土工量集計表</oddHeader>
    <oddFooter>&amp;C&amp;A &amp;P/&amp;N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pageSetUpPr autoPageBreaks="0" fitToPage="1"/>
  </sheetPr>
  <dimension ref="A1:S27"/>
  <sheetViews>
    <sheetView showGridLines="0" showZeros="0" view="pageBreakPreview" zoomScaleNormal="100" zoomScaleSheetLayoutView="100" workbookViewId="0">
      <pane xSplit="3" ySplit="6" topLeftCell="D7" activePane="bottomRight" state="frozen"/>
      <selection activeCell="K5" sqref="K5"/>
      <selection pane="topRight" activeCell="K5" sqref="K5"/>
      <selection pane="bottomLeft" activeCell="K5" sqref="K5"/>
      <selection pane="bottomRight" activeCell="G7" sqref="G7"/>
    </sheetView>
  </sheetViews>
  <sheetFormatPr defaultRowHeight="10.5" x14ac:dyDescent="0.15"/>
  <cols>
    <col min="1" max="1" width="6.90625" style="2" hidden="1" customWidth="1"/>
    <col min="2" max="2" width="13" style="2" customWidth="1"/>
    <col min="3" max="3" width="6.90625" style="4" bestFit="1" customWidth="1"/>
    <col min="4" max="6" width="4.7265625" style="2" bestFit="1" customWidth="1"/>
    <col min="7" max="7" width="6.1796875" style="2" bestFit="1" customWidth="1"/>
    <col min="8" max="8" width="3" style="4" bestFit="1" customWidth="1"/>
    <col min="9" max="10" width="6.36328125" style="2" bestFit="1" customWidth="1"/>
    <col min="11" max="11" width="4" style="2" bestFit="1" customWidth="1"/>
    <col min="12" max="12" width="6.90625" style="2" bestFit="1" customWidth="1"/>
    <col min="13" max="13" width="7.81640625" style="2" customWidth="1"/>
    <col min="14" max="14" width="2.6328125" style="2" customWidth="1"/>
    <col min="15" max="15" width="7.81640625" style="2" customWidth="1"/>
    <col min="16" max="16" width="9" style="2" bestFit="1" customWidth="1"/>
    <col min="17" max="16384" width="8.7265625" style="2"/>
  </cols>
  <sheetData>
    <row r="1" spans="1:18" s="71" customFormat="1" ht="12" customHeight="1" x14ac:dyDescent="0.15">
      <c r="B1" s="72" t="s">
        <v>24</v>
      </c>
      <c r="C1" s="73"/>
      <c r="D1" s="74"/>
      <c r="E1" s="74"/>
      <c r="F1" s="74"/>
      <c r="G1" s="74"/>
      <c r="H1" s="74"/>
      <c r="I1" s="74"/>
      <c r="J1" s="74"/>
      <c r="K1" s="75"/>
      <c r="L1" s="74"/>
      <c r="M1" s="74"/>
      <c r="N1" s="74"/>
      <c r="O1" s="74"/>
      <c r="P1" s="74"/>
      <c r="Q1" s="74"/>
      <c r="R1" s="74"/>
    </row>
    <row r="2" spans="1:18" s="76" customFormat="1" ht="12" customHeight="1" x14ac:dyDescent="0.15">
      <c r="B2" s="77" t="s">
        <v>363</v>
      </c>
      <c r="C2" s="77"/>
      <c r="D2" s="77"/>
      <c r="E2" s="77"/>
      <c r="F2" s="77"/>
      <c r="G2" s="77"/>
      <c r="H2" s="77"/>
      <c r="I2" s="77"/>
      <c r="J2" s="77"/>
      <c r="K2" s="77"/>
      <c r="L2" s="77"/>
      <c r="M2" s="77"/>
      <c r="N2" s="77"/>
      <c r="O2" s="77"/>
      <c r="P2" s="77"/>
      <c r="Q2" s="77"/>
      <c r="R2" s="77"/>
    </row>
    <row r="3" spans="1:18" s="71" customFormat="1" ht="12" customHeight="1" x14ac:dyDescent="0.15">
      <c r="B3" s="77" t="s">
        <v>364</v>
      </c>
      <c r="C3" s="77"/>
      <c r="D3" s="77"/>
      <c r="E3" s="77"/>
      <c r="F3" s="77"/>
      <c r="G3" s="77"/>
      <c r="H3" s="77"/>
      <c r="I3" s="77"/>
      <c r="J3" s="77"/>
    </row>
    <row r="4" spans="1:18" ht="12" customHeight="1" x14ac:dyDescent="0.15">
      <c r="B4" s="13"/>
      <c r="C4" s="13"/>
      <c r="D4" s="13"/>
      <c r="E4" s="13"/>
      <c r="F4" s="13"/>
      <c r="G4" s="13"/>
      <c r="H4" s="13"/>
      <c r="I4" s="13"/>
      <c r="J4" s="13"/>
    </row>
    <row r="5" spans="1:18" ht="12" customHeight="1" x14ac:dyDescent="0.15">
      <c r="A5" s="2" t="s">
        <v>25</v>
      </c>
      <c r="B5" s="326" t="s">
        <v>1</v>
      </c>
      <c r="C5" s="326" t="s">
        <v>2</v>
      </c>
      <c r="D5" s="344" t="s">
        <v>40</v>
      </c>
      <c r="E5" s="345"/>
      <c r="F5" s="346"/>
      <c r="G5" s="326" t="s">
        <v>4</v>
      </c>
      <c r="H5" s="326" t="s">
        <v>5</v>
      </c>
      <c r="I5" s="344" t="s">
        <v>6</v>
      </c>
      <c r="J5" s="346"/>
      <c r="L5" s="354" t="s">
        <v>57</v>
      </c>
      <c r="M5" s="354"/>
      <c r="N5" s="354"/>
      <c r="O5" s="354"/>
      <c r="P5" s="326" t="s">
        <v>56</v>
      </c>
    </row>
    <row r="6" spans="1:18" ht="21.75" thickBot="1" x14ac:dyDescent="0.2">
      <c r="A6" s="3" t="s">
        <v>49</v>
      </c>
      <c r="B6" s="328"/>
      <c r="C6" s="328"/>
      <c r="D6" s="6" t="s">
        <v>41</v>
      </c>
      <c r="E6" s="7" t="s">
        <v>45</v>
      </c>
      <c r="F6" s="15" t="s">
        <v>42</v>
      </c>
      <c r="G6" s="328"/>
      <c r="H6" s="328"/>
      <c r="I6" s="6" t="s">
        <v>46</v>
      </c>
      <c r="J6" s="15" t="s">
        <v>323</v>
      </c>
      <c r="L6" s="16" t="s">
        <v>50</v>
      </c>
      <c r="M6" s="352" t="s">
        <v>51</v>
      </c>
      <c r="N6" s="353"/>
      <c r="O6" s="17" t="s">
        <v>52</v>
      </c>
      <c r="P6" s="328"/>
    </row>
    <row r="7" spans="1:18" ht="21.75" thickTop="1" x14ac:dyDescent="0.15">
      <c r="A7" s="3" t="s">
        <v>26</v>
      </c>
      <c r="B7" s="134" t="s">
        <v>39</v>
      </c>
      <c r="C7" s="25" t="s">
        <v>332</v>
      </c>
      <c r="D7" s="139">
        <v>1.4999999999999999E-2</v>
      </c>
      <c r="E7" s="141">
        <v>1E-3</v>
      </c>
      <c r="F7" s="199">
        <f>D7-E7</f>
        <v>1.3999999999999999E-2</v>
      </c>
      <c r="G7" s="197"/>
      <c r="H7" s="135" t="s">
        <v>43</v>
      </c>
      <c r="I7" s="250">
        <f>ROUNDDOWN(F7*$G7,3)</f>
        <v>0</v>
      </c>
      <c r="J7" s="251">
        <f>ROUNDDOWN(E7*$G7,3)</f>
        <v>0</v>
      </c>
      <c r="L7" s="27" t="s">
        <v>48</v>
      </c>
      <c r="M7" s="247">
        <f>I27</f>
        <v>0</v>
      </c>
      <c r="N7" s="39" t="s">
        <v>391</v>
      </c>
      <c r="O7" s="28" t="s">
        <v>53</v>
      </c>
      <c r="P7" s="34" t="s">
        <v>380</v>
      </c>
    </row>
    <row r="8" spans="1:18" ht="21" x14ac:dyDescent="0.15">
      <c r="A8" s="3" t="s">
        <v>26</v>
      </c>
      <c r="B8" s="47"/>
      <c r="C8" s="24" t="s">
        <v>333</v>
      </c>
      <c r="D8" s="150">
        <v>2.1999999999999999E-2</v>
      </c>
      <c r="E8" s="83">
        <v>2E-3</v>
      </c>
      <c r="F8" s="151">
        <f t="shared" ref="F8:F24" si="0">D8-E8</f>
        <v>1.9999999999999997E-2</v>
      </c>
      <c r="G8" s="156"/>
      <c r="H8" s="56" t="s">
        <v>43</v>
      </c>
      <c r="I8" s="153">
        <f t="shared" ref="I8:I26" si="1">ROUNDDOWN(F8*$G8,3)</f>
        <v>0</v>
      </c>
      <c r="J8" s="155">
        <f t="shared" ref="J8:J26" si="2">ROUNDDOWN(E8*$G8,3)</f>
        <v>0</v>
      </c>
      <c r="L8" s="29" t="s">
        <v>405</v>
      </c>
      <c r="M8" s="248">
        <f>M7*100</f>
        <v>0</v>
      </c>
      <c r="N8" s="40" t="s">
        <v>392</v>
      </c>
      <c r="O8" s="30" t="s">
        <v>54</v>
      </c>
      <c r="P8" s="33" t="s">
        <v>404</v>
      </c>
    </row>
    <row r="9" spans="1:18" ht="21" x14ac:dyDescent="0.15">
      <c r="A9" s="3" t="s">
        <v>26</v>
      </c>
      <c r="B9" s="47"/>
      <c r="C9" s="24" t="s">
        <v>334</v>
      </c>
      <c r="D9" s="150">
        <v>0.03</v>
      </c>
      <c r="E9" s="83">
        <v>4.0000000000000001E-3</v>
      </c>
      <c r="F9" s="151">
        <f t="shared" si="0"/>
        <v>2.5999999999999999E-2</v>
      </c>
      <c r="G9" s="156"/>
      <c r="H9" s="56" t="s">
        <v>43</v>
      </c>
      <c r="I9" s="153">
        <f t="shared" si="1"/>
        <v>0</v>
      </c>
      <c r="J9" s="155">
        <f t="shared" si="2"/>
        <v>0</v>
      </c>
      <c r="L9" s="31" t="s">
        <v>47</v>
      </c>
      <c r="M9" s="249">
        <f>M7*5</f>
        <v>0</v>
      </c>
      <c r="N9" s="41" t="s">
        <v>392</v>
      </c>
      <c r="O9" s="32" t="s">
        <v>55</v>
      </c>
      <c r="P9" s="35" t="s">
        <v>379</v>
      </c>
    </row>
    <row r="10" spans="1:18" ht="21" x14ac:dyDescent="0.15">
      <c r="A10" s="3" t="s">
        <v>26</v>
      </c>
      <c r="B10" s="47"/>
      <c r="C10" s="24" t="s">
        <v>335</v>
      </c>
      <c r="D10" s="150">
        <v>0.04</v>
      </c>
      <c r="E10" s="83">
        <v>5.0000000000000001E-3</v>
      </c>
      <c r="F10" s="151">
        <f t="shared" si="0"/>
        <v>3.5000000000000003E-2</v>
      </c>
      <c r="G10" s="156"/>
      <c r="H10" s="56" t="s">
        <v>43</v>
      </c>
      <c r="I10" s="153">
        <f t="shared" si="1"/>
        <v>0</v>
      </c>
      <c r="J10" s="155">
        <f t="shared" si="2"/>
        <v>0</v>
      </c>
      <c r="L10" s="2" t="s">
        <v>454</v>
      </c>
    </row>
    <row r="11" spans="1:18" ht="21" x14ac:dyDescent="0.15">
      <c r="A11" s="3" t="s">
        <v>27</v>
      </c>
      <c r="B11" s="47"/>
      <c r="C11" s="24" t="s">
        <v>336</v>
      </c>
      <c r="D11" s="150">
        <v>5.7000000000000002E-2</v>
      </c>
      <c r="E11" s="83">
        <v>8.0000000000000002E-3</v>
      </c>
      <c r="F11" s="151">
        <f t="shared" si="0"/>
        <v>4.9000000000000002E-2</v>
      </c>
      <c r="G11" s="156"/>
      <c r="H11" s="56" t="s">
        <v>43</v>
      </c>
      <c r="I11" s="153">
        <f t="shared" si="1"/>
        <v>0</v>
      </c>
      <c r="J11" s="155">
        <f t="shared" si="2"/>
        <v>0</v>
      </c>
    </row>
    <row r="12" spans="1:18" ht="21" x14ac:dyDescent="0.15">
      <c r="A12" s="3" t="s">
        <v>27</v>
      </c>
      <c r="B12" s="47"/>
      <c r="C12" s="24" t="s">
        <v>337</v>
      </c>
      <c r="D12" s="150">
        <v>0.09</v>
      </c>
      <c r="E12" s="83">
        <v>1.2999999999999999E-2</v>
      </c>
      <c r="F12" s="151">
        <f t="shared" si="0"/>
        <v>7.6999999999999999E-2</v>
      </c>
      <c r="G12" s="156"/>
      <c r="H12" s="56" t="s">
        <v>43</v>
      </c>
      <c r="I12" s="153">
        <f t="shared" si="1"/>
        <v>0</v>
      </c>
      <c r="J12" s="155">
        <f t="shared" si="2"/>
        <v>0</v>
      </c>
    </row>
    <row r="13" spans="1:18" ht="21" x14ac:dyDescent="0.15">
      <c r="A13" s="3" t="s">
        <v>27</v>
      </c>
      <c r="B13" s="47"/>
      <c r="C13" s="24" t="s">
        <v>338</v>
      </c>
      <c r="D13" s="150">
        <v>0.13300000000000001</v>
      </c>
      <c r="E13" s="83">
        <v>2.1999999999999999E-2</v>
      </c>
      <c r="F13" s="151">
        <f t="shared" si="0"/>
        <v>0.11100000000000002</v>
      </c>
      <c r="G13" s="156"/>
      <c r="H13" s="56" t="s">
        <v>43</v>
      </c>
      <c r="I13" s="153">
        <f t="shared" si="1"/>
        <v>0</v>
      </c>
      <c r="J13" s="155">
        <f t="shared" si="2"/>
        <v>0</v>
      </c>
    </row>
    <row r="14" spans="1:18" ht="21" x14ac:dyDescent="0.15">
      <c r="A14" s="3" t="s">
        <v>27</v>
      </c>
      <c r="B14" s="47"/>
      <c r="C14" s="24" t="s">
        <v>339</v>
      </c>
      <c r="D14" s="150">
        <v>0.188</v>
      </c>
      <c r="E14" s="83">
        <v>3.2000000000000001E-2</v>
      </c>
      <c r="F14" s="151">
        <f t="shared" si="0"/>
        <v>0.156</v>
      </c>
      <c r="G14" s="156"/>
      <c r="H14" s="56" t="s">
        <v>43</v>
      </c>
      <c r="I14" s="153">
        <f t="shared" si="1"/>
        <v>0</v>
      </c>
      <c r="J14" s="155">
        <f t="shared" si="2"/>
        <v>0</v>
      </c>
    </row>
    <row r="15" spans="1:18" ht="21" x14ac:dyDescent="0.15">
      <c r="A15" s="3" t="s">
        <v>27</v>
      </c>
      <c r="B15" s="177"/>
      <c r="C15" s="37"/>
      <c r="D15" s="158"/>
      <c r="E15" s="159"/>
      <c r="F15" s="160">
        <f>D15-E15</f>
        <v>0</v>
      </c>
      <c r="G15" s="177"/>
      <c r="H15" s="178"/>
      <c r="I15" s="158">
        <f t="shared" si="1"/>
        <v>0</v>
      </c>
      <c r="J15" s="160">
        <f t="shared" si="2"/>
        <v>0</v>
      </c>
      <c r="K15" s="48"/>
    </row>
    <row r="16" spans="1:18" ht="21" x14ac:dyDescent="0.15">
      <c r="A16" s="3" t="s">
        <v>27</v>
      </c>
      <c r="B16" s="47" t="s">
        <v>28</v>
      </c>
      <c r="C16" s="24" t="s">
        <v>29</v>
      </c>
      <c r="D16" s="150">
        <v>0.09</v>
      </c>
      <c r="E16" s="83">
        <v>1.7000000000000001E-2</v>
      </c>
      <c r="F16" s="151">
        <f t="shared" si="0"/>
        <v>7.2999999999999995E-2</v>
      </c>
      <c r="G16" s="156"/>
      <c r="H16" s="56" t="s">
        <v>44</v>
      </c>
      <c r="I16" s="153">
        <f t="shared" si="1"/>
        <v>0</v>
      </c>
      <c r="J16" s="155">
        <f t="shared" si="2"/>
        <v>0</v>
      </c>
    </row>
    <row r="17" spans="1:19" ht="21" x14ac:dyDescent="0.15">
      <c r="A17" s="3" t="s">
        <v>27</v>
      </c>
      <c r="B17" s="47"/>
      <c r="C17" s="24" t="s">
        <v>30</v>
      </c>
      <c r="D17" s="150">
        <v>0.14000000000000001</v>
      </c>
      <c r="E17" s="83">
        <v>2.8000000000000001E-2</v>
      </c>
      <c r="F17" s="151">
        <f t="shared" si="0"/>
        <v>0.11200000000000002</v>
      </c>
      <c r="G17" s="156"/>
      <c r="H17" s="56" t="s">
        <v>44</v>
      </c>
      <c r="I17" s="153">
        <f t="shared" si="1"/>
        <v>0</v>
      </c>
      <c r="J17" s="155">
        <f t="shared" si="2"/>
        <v>0</v>
      </c>
    </row>
    <row r="18" spans="1:19" ht="21" x14ac:dyDescent="0.15">
      <c r="A18" s="3" t="s">
        <v>27</v>
      </c>
      <c r="B18" s="47"/>
      <c r="C18" s="24" t="s">
        <v>31</v>
      </c>
      <c r="D18" s="150">
        <v>0.27</v>
      </c>
      <c r="E18" s="83">
        <v>6.0999999999999999E-2</v>
      </c>
      <c r="F18" s="151">
        <f t="shared" si="0"/>
        <v>0.20900000000000002</v>
      </c>
      <c r="G18" s="156"/>
      <c r="H18" s="56" t="s">
        <v>44</v>
      </c>
      <c r="I18" s="153">
        <f t="shared" si="1"/>
        <v>0</v>
      </c>
      <c r="J18" s="155">
        <f t="shared" si="2"/>
        <v>0</v>
      </c>
    </row>
    <row r="19" spans="1:19" ht="21" x14ac:dyDescent="0.15">
      <c r="A19" s="3" t="s">
        <v>27</v>
      </c>
      <c r="B19" s="47"/>
      <c r="C19" s="24" t="s">
        <v>33</v>
      </c>
      <c r="D19" s="150">
        <v>0.44</v>
      </c>
      <c r="E19" s="83">
        <v>0.11</v>
      </c>
      <c r="F19" s="151">
        <f t="shared" si="0"/>
        <v>0.33</v>
      </c>
      <c r="G19" s="156"/>
      <c r="H19" s="56" t="s">
        <v>44</v>
      </c>
      <c r="I19" s="153">
        <f t="shared" si="1"/>
        <v>0</v>
      </c>
      <c r="J19" s="155">
        <f t="shared" si="2"/>
        <v>0</v>
      </c>
    </row>
    <row r="20" spans="1:19" ht="21" x14ac:dyDescent="0.15">
      <c r="A20" s="3" t="s">
        <v>27</v>
      </c>
      <c r="B20" s="47"/>
      <c r="C20" s="24" t="s">
        <v>32</v>
      </c>
      <c r="D20" s="150">
        <v>0.65</v>
      </c>
      <c r="E20" s="83">
        <v>0.17</v>
      </c>
      <c r="F20" s="151">
        <f t="shared" si="0"/>
        <v>0.48</v>
      </c>
      <c r="G20" s="156"/>
      <c r="H20" s="56" t="s">
        <v>44</v>
      </c>
      <c r="I20" s="153">
        <f t="shared" si="1"/>
        <v>0</v>
      </c>
      <c r="J20" s="155">
        <f t="shared" si="2"/>
        <v>0</v>
      </c>
    </row>
    <row r="21" spans="1:19" ht="21" x14ac:dyDescent="0.15">
      <c r="A21" s="3" t="s">
        <v>27</v>
      </c>
      <c r="B21" s="47"/>
      <c r="C21" s="24" t="s">
        <v>34</v>
      </c>
      <c r="D21" s="150">
        <v>0.76</v>
      </c>
      <c r="E21" s="83">
        <v>0.21</v>
      </c>
      <c r="F21" s="151">
        <f t="shared" si="0"/>
        <v>0.55000000000000004</v>
      </c>
      <c r="G21" s="156"/>
      <c r="H21" s="56" t="s">
        <v>44</v>
      </c>
      <c r="I21" s="153">
        <f t="shared" si="1"/>
        <v>0</v>
      </c>
      <c r="J21" s="155">
        <f t="shared" si="2"/>
        <v>0</v>
      </c>
    </row>
    <row r="22" spans="1:19" ht="21" x14ac:dyDescent="0.15">
      <c r="A22" s="3" t="s">
        <v>27</v>
      </c>
      <c r="B22" s="47"/>
      <c r="C22" s="24" t="s">
        <v>35</v>
      </c>
      <c r="D22" s="150">
        <v>1.34</v>
      </c>
      <c r="E22" s="83">
        <v>0.4</v>
      </c>
      <c r="F22" s="151">
        <f t="shared" si="0"/>
        <v>0.94000000000000006</v>
      </c>
      <c r="G22" s="156"/>
      <c r="H22" s="56" t="s">
        <v>44</v>
      </c>
      <c r="I22" s="153">
        <f t="shared" si="1"/>
        <v>0</v>
      </c>
      <c r="J22" s="155">
        <f t="shared" si="2"/>
        <v>0</v>
      </c>
    </row>
    <row r="23" spans="1:19" ht="21" x14ac:dyDescent="0.15">
      <c r="A23" s="3" t="s">
        <v>27</v>
      </c>
      <c r="B23" s="47"/>
      <c r="C23" s="24" t="s">
        <v>36</v>
      </c>
      <c r="D23" s="150">
        <v>2.2799999999999998</v>
      </c>
      <c r="E23" s="83">
        <v>0.74</v>
      </c>
      <c r="F23" s="151">
        <f t="shared" si="0"/>
        <v>1.5399999999999998</v>
      </c>
      <c r="G23" s="156"/>
      <c r="H23" s="56" t="s">
        <v>44</v>
      </c>
      <c r="I23" s="153">
        <f t="shared" si="1"/>
        <v>0</v>
      </c>
      <c r="J23" s="155">
        <f t="shared" si="2"/>
        <v>0</v>
      </c>
    </row>
    <row r="24" spans="1:19" ht="21" x14ac:dyDescent="0.15">
      <c r="A24" s="3" t="s">
        <v>27</v>
      </c>
      <c r="B24" s="47"/>
      <c r="C24" s="24" t="s">
        <v>37</v>
      </c>
      <c r="D24" s="150">
        <v>3.7</v>
      </c>
      <c r="E24" s="83">
        <v>1.32</v>
      </c>
      <c r="F24" s="151">
        <f t="shared" si="0"/>
        <v>2.38</v>
      </c>
      <c r="G24" s="156"/>
      <c r="H24" s="56" t="s">
        <v>44</v>
      </c>
      <c r="I24" s="153">
        <f t="shared" si="1"/>
        <v>0</v>
      </c>
      <c r="J24" s="155">
        <f t="shared" si="2"/>
        <v>0</v>
      </c>
    </row>
    <row r="25" spans="1:19" s="12" customFormat="1" ht="21" x14ac:dyDescent="0.15">
      <c r="A25" s="55" t="s">
        <v>27</v>
      </c>
      <c r="B25" s="51"/>
      <c r="C25" s="54" t="s">
        <v>38</v>
      </c>
      <c r="D25" s="223">
        <v>5.45</v>
      </c>
      <c r="E25" s="110">
        <v>2.08</v>
      </c>
      <c r="F25" s="213">
        <f>D25-E25</f>
        <v>3.37</v>
      </c>
      <c r="G25" s="214"/>
      <c r="H25" s="212" t="s">
        <v>44</v>
      </c>
      <c r="I25" s="190">
        <f>ROUNDDOWN(F25*$G25,3)</f>
        <v>0</v>
      </c>
      <c r="J25" s="192">
        <f>ROUNDDOWN(E25*$G25,3)</f>
        <v>0</v>
      </c>
    </row>
    <row r="26" spans="1:19" s="12" customFormat="1" ht="21.75" thickBot="1" x14ac:dyDescent="0.2">
      <c r="A26" s="55" t="s">
        <v>27</v>
      </c>
      <c r="B26" s="187"/>
      <c r="C26" s="38"/>
      <c r="D26" s="164"/>
      <c r="E26" s="165"/>
      <c r="F26" s="166"/>
      <c r="G26" s="187"/>
      <c r="H26" s="188"/>
      <c r="I26" s="164">
        <f t="shared" si="1"/>
        <v>0</v>
      </c>
      <c r="J26" s="166">
        <f t="shared" si="2"/>
        <v>0</v>
      </c>
      <c r="L26" s="350" t="s">
        <v>390</v>
      </c>
      <c r="M26" s="351"/>
      <c r="N26" s="351"/>
      <c r="O26" s="351"/>
      <c r="P26" s="351"/>
      <c r="Q26" s="351"/>
      <c r="R26" s="351"/>
      <c r="S26" s="351"/>
    </row>
    <row r="27" spans="1:19" s="12" customFormat="1" ht="21.75" thickTop="1" x14ac:dyDescent="0.15">
      <c r="A27" s="55" t="s">
        <v>27</v>
      </c>
      <c r="B27" s="9" t="s">
        <v>18</v>
      </c>
      <c r="C27" s="10"/>
      <c r="D27" s="171"/>
      <c r="E27" s="171"/>
      <c r="F27" s="171"/>
      <c r="G27" s="171"/>
      <c r="H27" s="172"/>
      <c r="I27" s="106">
        <f>SUM(I7:I26)</f>
        <v>0</v>
      </c>
      <c r="J27" s="107">
        <f>SUM(J7:J26)</f>
        <v>0</v>
      </c>
      <c r="L27" s="351"/>
      <c r="M27" s="351"/>
      <c r="N27" s="351"/>
      <c r="O27" s="351"/>
      <c r="P27" s="351"/>
      <c r="Q27" s="351"/>
      <c r="R27" s="351"/>
      <c r="S27" s="351"/>
    </row>
  </sheetData>
  <sheetProtection insertRows="0" deleteRows="0"/>
  <protectedRanges>
    <protectedRange sqref="G7:G26" name="範囲1"/>
    <protectedRange sqref="B15:H15" name="範囲2"/>
    <protectedRange sqref="B26:H26" name="範囲3"/>
  </protectedRanges>
  <mergeCells count="10">
    <mergeCell ref="L26:S27"/>
    <mergeCell ref="M6:N6"/>
    <mergeCell ref="C5:C6"/>
    <mergeCell ref="B5:B6"/>
    <mergeCell ref="H5:H6"/>
    <mergeCell ref="D5:F5"/>
    <mergeCell ref="I5:J5"/>
    <mergeCell ref="L5:O5"/>
    <mergeCell ref="P5:P6"/>
    <mergeCell ref="G5:G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autoPageBreaks="0" fitToPage="1"/>
  </sheetPr>
  <dimension ref="A1:S26"/>
  <sheetViews>
    <sheetView showGridLines="0" showZeros="0" view="pageBreakPreview" zoomScaleNormal="100" zoomScaleSheetLayoutView="100" workbookViewId="0">
      <pane xSplit="3" ySplit="6" topLeftCell="D7" activePane="bottomRight" state="frozen"/>
      <selection activeCell="K5" sqref="K5"/>
      <selection pane="topRight" activeCell="K5" sqref="K5"/>
      <selection pane="bottomLeft" activeCell="K5" sqref="K5"/>
      <selection pane="bottomRight" activeCell="G7" sqref="G7"/>
    </sheetView>
  </sheetViews>
  <sheetFormatPr defaultRowHeight="10.5" x14ac:dyDescent="0.15"/>
  <cols>
    <col min="1" max="1" width="10.81640625" style="2" hidden="1" customWidth="1"/>
    <col min="2" max="2" width="13" style="2" customWidth="1"/>
    <col min="3" max="3" width="6.90625" style="4" bestFit="1" customWidth="1"/>
    <col min="4" max="6" width="4.7265625" style="2" bestFit="1" customWidth="1"/>
    <col min="7" max="7" width="6.1796875" style="2" bestFit="1" customWidth="1"/>
    <col min="8" max="8" width="3" style="4" bestFit="1" customWidth="1"/>
    <col min="9" max="10" width="6.36328125" style="2" bestFit="1" customWidth="1"/>
    <col min="11" max="11" width="4" style="2" bestFit="1" customWidth="1"/>
    <col min="12" max="12" width="6.90625" style="2" bestFit="1" customWidth="1"/>
    <col min="13" max="13" width="7.81640625" style="2" bestFit="1" customWidth="1"/>
    <col min="14" max="14" width="2.6328125" style="2" customWidth="1"/>
    <col min="15" max="15" width="7.81640625" style="2" bestFit="1" customWidth="1"/>
    <col min="16" max="16" width="9" style="2" bestFit="1" customWidth="1"/>
    <col min="17" max="16384" width="8.7265625" style="2"/>
  </cols>
  <sheetData>
    <row r="1" spans="1:18" s="71" customFormat="1" ht="12" customHeight="1" x14ac:dyDescent="0.15">
      <c r="B1" s="72" t="s">
        <v>58</v>
      </c>
      <c r="C1" s="73"/>
      <c r="D1" s="74"/>
      <c r="E1" s="74"/>
      <c r="F1" s="74"/>
      <c r="G1" s="74"/>
      <c r="H1" s="74"/>
      <c r="I1" s="74"/>
      <c r="J1" s="74"/>
      <c r="K1" s="75"/>
      <c r="L1" s="74"/>
      <c r="M1" s="74"/>
      <c r="N1" s="74"/>
      <c r="O1" s="74"/>
      <c r="P1" s="74"/>
      <c r="Q1" s="74"/>
      <c r="R1" s="74"/>
    </row>
    <row r="2" spans="1:18" s="76" customFormat="1" ht="12" customHeight="1" x14ac:dyDescent="0.15">
      <c r="B2" s="77" t="s">
        <v>363</v>
      </c>
      <c r="C2" s="77"/>
      <c r="D2" s="77"/>
      <c r="E2" s="77"/>
      <c r="F2" s="77"/>
      <c r="G2" s="77"/>
      <c r="H2" s="77"/>
      <c r="I2" s="77"/>
      <c r="J2" s="77"/>
      <c r="K2" s="77"/>
      <c r="L2" s="77"/>
      <c r="M2" s="77"/>
      <c r="N2" s="77"/>
      <c r="O2" s="77"/>
      <c r="P2" s="77"/>
      <c r="Q2" s="77"/>
      <c r="R2" s="77"/>
    </row>
    <row r="3" spans="1:18" s="71" customFormat="1" ht="12" customHeight="1" x14ac:dyDescent="0.15">
      <c r="B3" s="77" t="s">
        <v>364</v>
      </c>
      <c r="C3" s="77"/>
      <c r="D3" s="77"/>
      <c r="E3" s="77"/>
      <c r="F3" s="77"/>
      <c r="G3" s="77"/>
      <c r="H3" s="77"/>
      <c r="I3" s="77"/>
      <c r="J3" s="77"/>
    </row>
    <row r="4" spans="1:18" ht="12" customHeight="1" x14ac:dyDescent="0.15">
      <c r="B4" s="13"/>
      <c r="C4" s="13"/>
      <c r="D4" s="13"/>
      <c r="E4" s="13"/>
      <c r="F4" s="13"/>
      <c r="G4" s="13"/>
      <c r="H4" s="13"/>
      <c r="I4" s="13"/>
      <c r="J4" s="13"/>
    </row>
    <row r="5" spans="1:18" ht="12" customHeight="1" x14ac:dyDescent="0.15">
      <c r="A5" s="2" t="s">
        <v>59</v>
      </c>
      <c r="B5" s="326" t="s">
        <v>1</v>
      </c>
      <c r="C5" s="326" t="s">
        <v>2</v>
      </c>
      <c r="D5" s="344" t="s">
        <v>60</v>
      </c>
      <c r="E5" s="345"/>
      <c r="F5" s="346"/>
      <c r="G5" s="326" t="s">
        <v>4</v>
      </c>
      <c r="H5" s="326" t="s">
        <v>5</v>
      </c>
      <c r="I5" s="344" t="s">
        <v>6</v>
      </c>
      <c r="J5" s="346"/>
      <c r="L5" s="354" t="s">
        <v>61</v>
      </c>
      <c r="M5" s="354"/>
      <c r="N5" s="354"/>
      <c r="O5" s="354"/>
      <c r="P5" s="326" t="s">
        <v>62</v>
      </c>
    </row>
    <row r="6" spans="1:18" ht="21.75" thickBot="1" x14ac:dyDescent="0.2">
      <c r="A6" s="3" t="s">
        <v>63</v>
      </c>
      <c r="B6" s="328"/>
      <c r="C6" s="328"/>
      <c r="D6" s="6" t="s">
        <v>64</v>
      </c>
      <c r="E6" s="7" t="s">
        <v>65</v>
      </c>
      <c r="F6" s="15" t="s">
        <v>42</v>
      </c>
      <c r="G6" s="328"/>
      <c r="H6" s="328"/>
      <c r="I6" s="6" t="s">
        <v>46</v>
      </c>
      <c r="J6" s="8" t="s">
        <v>7</v>
      </c>
      <c r="L6" s="16" t="s">
        <v>66</v>
      </c>
      <c r="M6" s="352" t="s">
        <v>67</v>
      </c>
      <c r="N6" s="353"/>
      <c r="O6" s="17" t="s">
        <v>68</v>
      </c>
      <c r="P6" s="328"/>
    </row>
    <row r="7" spans="1:18" ht="21.75" thickTop="1" x14ac:dyDescent="0.15">
      <c r="A7" s="3" t="s">
        <v>69</v>
      </c>
      <c r="B7" s="134" t="s">
        <v>80</v>
      </c>
      <c r="C7" s="25" t="s">
        <v>340</v>
      </c>
      <c r="D7" s="139">
        <v>1.0999999999999999E-2</v>
      </c>
      <c r="E7" s="141">
        <v>4.0000000000000001E-3</v>
      </c>
      <c r="F7" s="199">
        <f t="shared" ref="F7:F25" si="0">D7-E7</f>
        <v>6.9999999999999993E-3</v>
      </c>
      <c r="G7" s="240"/>
      <c r="H7" s="135" t="s">
        <v>70</v>
      </c>
      <c r="I7" s="144">
        <f>ROUNDDOWN(F7*$G7,3)</f>
        <v>0</v>
      </c>
      <c r="J7" s="146">
        <f>ROUNDDOWN(E7*$G7,3)</f>
        <v>0</v>
      </c>
      <c r="L7" s="27" t="s">
        <v>71</v>
      </c>
      <c r="M7" s="244">
        <f>I26</f>
        <v>0</v>
      </c>
      <c r="N7" s="39" t="s">
        <v>391</v>
      </c>
      <c r="O7" s="28" t="s">
        <v>72</v>
      </c>
      <c r="P7" s="34" t="s">
        <v>380</v>
      </c>
    </row>
    <row r="8" spans="1:18" ht="21" x14ac:dyDescent="0.15">
      <c r="A8" s="3" t="s">
        <v>73</v>
      </c>
      <c r="B8" s="47"/>
      <c r="C8" s="24" t="s">
        <v>341</v>
      </c>
      <c r="D8" s="150">
        <v>1.9E-2</v>
      </c>
      <c r="E8" s="83">
        <v>5.0000000000000001E-3</v>
      </c>
      <c r="F8" s="151">
        <f t="shared" si="0"/>
        <v>1.3999999999999999E-2</v>
      </c>
      <c r="G8" s="241"/>
      <c r="H8" s="56" t="s">
        <v>70</v>
      </c>
      <c r="I8" s="153">
        <f t="shared" ref="I8:I25" si="1">ROUNDDOWN(F8*$G8,3)</f>
        <v>0</v>
      </c>
      <c r="J8" s="155">
        <f t="shared" ref="J8:J25" si="2">ROUNDDOWN(E8*$G8,3)</f>
        <v>0</v>
      </c>
      <c r="L8" s="29" t="s">
        <v>405</v>
      </c>
      <c r="M8" s="245">
        <f>M7*100</f>
        <v>0</v>
      </c>
      <c r="N8" s="40" t="s">
        <v>392</v>
      </c>
      <c r="O8" s="30" t="s">
        <v>74</v>
      </c>
      <c r="P8" s="33" t="s">
        <v>404</v>
      </c>
    </row>
    <row r="9" spans="1:18" ht="21" x14ac:dyDescent="0.15">
      <c r="A9" s="3" t="s">
        <v>75</v>
      </c>
      <c r="B9" s="47"/>
      <c r="C9" s="24" t="s">
        <v>342</v>
      </c>
      <c r="D9" s="150">
        <v>2.5000000000000001E-2</v>
      </c>
      <c r="E9" s="83">
        <v>6.0000000000000001E-3</v>
      </c>
      <c r="F9" s="151">
        <f t="shared" si="0"/>
        <v>1.9000000000000003E-2</v>
      </c>
      <c r="G9" s="241"/>
      <c r="H9" s="56" t="s">
        <v>70</v>
      </c>
      <c r="I9" s="153">
        <f t="shared" si="1"/>
        <v>0</v>
      </c>
      <c r="J9" s="155">
        <f t="shared" si="2"/>
        <v>0</v>
      </c>
      <c r="L9" s="31" t="s">
        <v>47</v>
      </c>
      <c r="M9" s="246">
        <f>M7*5</f>
        <v>0</v>
      </c>
      <c r="N9" s="41" t="s">
        <v>392</v>
      </c>
      <c r="O9" s="32" t="s">
        <v>76</v>
      </c>
      <c r="P9" s="35" t="s">
        <v>379</v>
      </c>
    </row>
    <row r="10" spans="1:18" ht="21" x14ac:dyDescent="0.15">
      <c r="A10" s="3" t="s">
        <v>77</v>
      </c>
      <c r="B10" s="47"/>
      <c r="C10" s="24" t="s">
        <v>343</v>
      </c>
      <c r="D10" s="150">
        <v>3.1E-2</v>
      </c>
      <c r="E10" s="83">
        <v>7.0000000000000001E-3</v>
      </c>
      <c r="F10" s="151">
        <f t="shared" si="0"/>
        <v>2.4E-2</v>
      </c>
      <c r="G10" s="241"/>
      <c r="H10" s="56" t="s">
        <v>70</v>
      </c>
      <c r="I10" s="153">
        <f t="shared" si="1"/>
        <v>0</v>
      </c>
      <c r="J10" s="155">
        <f t="shared" si="2"/>
        <v>0</v>
      </c>
      <c r="L10" s="2" t="s">
        <v>454</v>
      </c>
    </row>
    <row r="11" spans="1:18" ht="21" x14ac:dyDescent="0.15">
      <c r="A11" s="3" t="s">
        <v>78</v>
      </c>
      <c r="B11" s="47"/>
      <c r="C11" s="24" t="s">
        <v>344</v>
      </c>
      <c r="D11" s="150">
        <v>4.1000000000000002E-2</v>
      </c>
      <c r="E11" s="83">
        <v>8.9999999999999993E-3</v>
      </c>
      <c r="F11" s="151">
        <f t="shared" si="0"/>
        <v>3.2000000000000001E-2</v>
      </c>
      <c r="G11" s="241"/>
      <c r="H11" s="56" t="s">
        <v>70</v>
      </c>
      <c r="I11" s="153">
        <f>ROUNDDOWN(F11*$G11,3)</f>
        <v>0</v>
      </c>
      <c r="J11" s="155">
        <f t="shared" si="2"/>
        <v>0</v>
      </c>
    </row>
    <row r="12" spans="1:18" ht="21" x14ac:dyDescent="0.15">
      <c r="A12" s="3" t="s">
        <v>78</v>
      </c>
      <c r="B12" s="47"/>
      <c r="C12" s="24" t="s">
        <v>345</v>
      </c>
      <c r="D12" s="150">
        <v>5.1999999999999998E-2</v>
      </c>
      <c r="E12" s="83">
        <v>0.01</v>
      </c>
      <c r="F12" s="151">
        <f t="shared" si="0"/>
        <v>4.1999999999999996E-2</v>
      </c>
      <c r="G12" s="241"/>
      <c r="H12" s="56" t="s">
        <v>70</v>
      </c>
      <c r="I12" s="153">
        <f t="shared" si="1"/>
        <v>0</v>
      </c>
      <c r="J12" s="155">
        <f t="shared" si="2"/>
        <v>0</v>
      </c>
    </row>
    <row r="13" spans="1:18" ht="21" x14ac:dyDescent="0.15">
      <c r="A13" s="3" t="s">
        <v>78</v>
      </c>
      <c r="B13" s="47"/>
      <c r="C13" s="24" t="s">
        <v>337</v>
      </c>
      <c r="D13" s="150">
        <v>8.7999999999999995E-2</v>
      </c>
      <c r="E13" s="83">
        <v>1.6E-2</v>
      </c>
      <c r="F13" s="151">
        <f t="shared" si="0"/>
        <v>7.1999999999999995E-2</v>
      </c>
      <c r="G13" s="241"/>
      <c r="H13" s="56" t="s">
        <v>70</v>
      </c>
      <c r="I13" s="153">
        <f t="shared" si="1"/>
        <v>0</v>
      </c>
      <c r="J13" s="155">
        <f t="shared" si="2"/>
        <v>0</v>
      </c>
    </row>
    <row r="14" spans="1:18" ht="21" x14ac:dyDescent="0.15">
      <c r="A14" s="3" t="s">
        <v>78</v>
      </c>
      <c r="B14" s="47"/>
      <c r="C14" s="24" t="s">
        <v>338</v>
      </c>
      <c r="D14" s="150">
        <v>0.13500000000000001</v>
      </c>
      <c r="E14" s="83">
        <v>2.3E-2</v>
      </c>
      <c r="F14" s="151">
        <f t="shared" si="0"/>
        <v>0.11200000000000002</v>
      </c>
      <c r="G14" s="241"/>
      <c r="H14" s="56" t="s">
        <v>70</v>
      </c>
      <c r="I14" s="153">
        <f t="shared" si="1"/>
        <v>0</v>
      </c>
      <c r="J14" s="155">
        <f t="shared" si="2"/>
        <v>0</v>
      </c>
    </row>
    <row r="15" spans="1:18" ht="21" x14ac:dyDescent="0.15">
      <c r="A15" s="3" t="s">
        <v>78</v>
      </c>
      <c r="B15" s="47"/>
      <c r="C15" s="24" t="s">
        <v>339</v>
      </c>
      <c r="D15" s="150">
        <v>0.19700000000000001</v>
      </c>
      <c r="E15" s="83">
        <v>3.2000000000000001E-2</v>
      </c>
      <c r="F15" s="151">
        <f t="shared" si="0"/>
        <v>0.16500000000000001</v>
      </c>
      <c r="G15" s="241"/>
      <c r="H15" s="56" t="s">
        <v>70</v>
      </c>
      <c r="I15" s="153">
        <f t="shared" si="1"/>
        <v>0</v>
      </c>
      <c r="J15" s="155">
        <f t="shared" si="2"/>
        <v>0</v>
      </c>
    </row>
    <row r="16" spans="1:18" ht="21" x14ac:dyDescent="0.15">
      <c r="A16" s="3" t="s">
        <v>78</v>
      </c>
      <c r="B16" s="177"/>
      <c r="C16" s="37"/>
      <c r="D16" s="158"/>
      <c r="E16" s="159"/>
      <c r="F16" s="160">
        <f>D16-E16</f>
        <v>0</v>
      </c>
      <c r="G16" s="242"/>
      <c r="H16" s="178"/>
      <c r="I16" s="158">
        <f t="shared" si="1"/>
        <v>0</v>
      </c>
      <c r="J16" s="160">
        <f t="shared" si="2"/>
        <v>0</v>
      </c>
    </row>
    <row r="17" spans="1:19" ht="21" x14ac:dyDescent="0.15">
      <c r="A17" s="3" t="s">
        <v>78</v>
      </c>
      <c r="B17" s="47" t="s">
        <v>81</v>
      </c>
      <c r="C17" s="24" t="s">
        <v>301</v>
      </c>
      <c r="D17" s="150">
        <v>0.126</v>
      </c>
      <c r="E17" s="83">
        <v>3.1E-2</v>
      </c>
      <c r="F17" s="151">
        <f t="shared" si="0"/>
        <v>9.5000000000000001E-2</v>
      </c>
      <c r="G17" s="241"/>
      <c r="H17" s="56" t="s">
        <v>79</v>
      </c>
      <c r="I17" s="153">
        <f t="shared" si="1"/>
        <v>0</v>
      </c>
      <c r="J17" s="155">
        <f t="shared" si="2"/>
        <v>0</v>
      </c>
    </row>
    <row r="18" spans="1:19" ht="21" x14ac:dyDescent="0.15">
      <c r="A18" s="3" t="s">
        <v>78</v>
      </c>
      <c r="B18" s="47"/>
      <c r="C18" s="24" t="s">
        <v>296</v>
      </c>
      <c r="D18" s="150">
        <v>0.313</v>
      </c>
      <c r="E18" s="83">
        <v>4.9000000000000002E-2</v>
      </c>
      <c r="F18" s="151">
        <f t="shared" si="0"/>
        <v>0.26400000000000001</v>
      </c>
      <c r="G18" s="241"/>
      <c r="H18" s="56" t="s">
        <v>79</v>
      </c>
      <c r="I18" s="153">
        <f t="shared" si="1"/>
        <v>0</v>
      </c>
      <c r="J18" s="155">
        <f t="shared" si="2"/>
        <v>0</v>
      </c>
    </row>
    <row r="19" spans="1:19" ht="21" x14ac:dyDescent="0.15">
      <c r="A19" s="3" t="s">
        <v>78</v>
      </c>
      <c r="B19" s="47"/>
      <c r="C19" s="24" t="s">
        <v>297</v>
      </c>
      <c r="D19" s="150">
        <v>0.53500000000000003</v>
      </c>
      <c r="E19" s="83">
        <v>0.123</v>
      </c>
      <c r="F19" s="151">
        <f t="shared" si="0"/>
        <v>0.41200000000000003</v>
      </c>
      <c r="G19" s="241"/>
      <c r="H19" s="56" t="s">
        <v>79</v>
      </c>
      <c r="I19" s="153">
        <f t="shared" si="1"/>
        <v>0</v>
      </c>
      <c r="J19" s="155">
        <f t="shared" si="2"/>
        <v>0</v>
      </c>
    </row>
    <row r="20" spans="1:19" ht="21" x14ac:dyDescent="0.15">
      <c r="A20" s="3" t="s">
        <v>78</v>
      </c>
      <c r="B20" s="47"/>
      <c r="C20" s="24" t="s">
        <v>299</v>
      </c>
      <c r="D20" s="150">
        <v>0.96699999999999997</v>
      </c>
      <c r="E20" s="83">
        <v>0.30099999999999999</v>
      </c>
      <c r="F20" s="151">
        <f t="shared" si="0"/>
        <v>0.66599999999999993</v>
      </c>
      <c r="G20" s="241"/>
      <c r="H20" s="56" t="s">
        <v>79</v>
      </c>
      <c r="I20" s="153">
        <f t="shared" si="1"/>
        <v>0</v>
      </c>
      <c r="J20" s="155">
        <f t="shared" si="2"/>
        <v>0</v>
      </c>
    </row>
    <row r="21" spans="1:19" ht="21" x14ac:dyDescent="0.15">
      <c r="A21" s="3" t="s">
        <v>78</v>
      </c>
      <c r="B21" s="47"/>
      <c r="C21" s="24" t="s">
        <v>298</v>
      </c>
      <c r="D21" s="150">
        <v>1.974</v>
      </c>
      <c r="E21" s="83">
        <v>0.73899999999999999</v>
      </c>
      <c r="F21" s="151">
        <f t="shared" si="0"/>
        <v>1.2349999999999999</v>
      </c>
      <c r="G21" s="241"/>
      <c r="H21" s="56" t="s">
        <v>79</v>
      </c>
      <c r="I21" s="153">
        <f t="shared" si="1"/>
        <v>0</v>
      </c>
      <c r="J21" s="155">
        <f t="shared" si="2"/>
        <v>0</v>
      </c>
    </row>
    <row r="22" spans="1:19" ht="21" x14ac:dyDescent="0.15">
      <c r="A22" s="3" t="s">
        <v>78</v>
      </c>
      <c r="B22" s="47"/>
      <c r="C22" s="24" t="s">
        <v>300</v>
      </c>
      <c r="D22" s="150">
        <v>4.8879999999999999</v>
      </c>
      <c r="E22" s="83">
        <v>1.923</v>
      </c>
      <c r="F22" s="151">
        <f t="shared" si="0"/>
        <v>2.9649999999999999</v>
      </c>
      <c r="G22" s="241"/>
      <c r="H22" s="56" t="s">
        <v>79</v>
      </c>
      <c r="I22" s="153">
        <f t="shared" si="1"/>
        <v>0</v>
      </c>
      <c r="J22" s="155">
        <f t="shared" si="2"/>
        <v>0</v>
      </c>
    </row>
    <row r="23" spans="1:19" ht="21" x14ac:dyDescent="0.15">
      <c r="A23" s="3" t="s">
        <v>78</v>
      </c>
      <c r="B23" s="177"/>
      <c r="C23" s="37"/>
      <c r="D23" s="158"/>
      <c r="E23" s="159"/>
      <c r="F23" s="160">
        <f t="shared" si="0"/>
        <v>0</v>
      </c>
      <c r="G23" s="241"/>
      <c r="H23" s="178"/>
      <c r="I23" s="158">
        <f t="shared" si="1"/>
        <v>0</v>
      </c>
      <c r="J23" s="160">
        <f t="shared" si="2"/>
        <v>0</v>
      </c>
    </row>
    <row r="24" spans="1:19" ht="21" x14ac:dyDescent="0.15">
      <c r="A24" s="3" t="s">
        <v>78</v>
      </c>
      <c r="B24" s="177"/>
      <c r="C24" s="37"/>
      <c r="D24" s="158"/>
      <c r="E24" s="159"/>
      <c r="F24" s="160">
        <f t="shared" si="0"/>
        <v>0</v>
      </c>
      <c r="G24" s="241"/>
      <c r="H24" s="178"/>
      <c r="I24" s="158">
        <f t="shared" si="1"/>
        <v>0</v>
      </c>
      <c r="J24" s="160">
        <f t="shared" si="2"/>
        <v>0</v>
      </c>
    </row>
    <row r="25" spans="1:19" ht="21.75" thickBot="1" x14ac:dyDescent="0.2">
      <c r="A25" s="3" t="s">
        <v>78</v>
      </c>
      <c r="B25" s="187"/>
      <c r="C25" s="38"/>
      <c r="D25" s="164"/>
      <c r="E25" s="165"/>
      <c r="F25" s="166">
        <f t="shared" si="0"/>
        <v>0</v>
      </c>
      <c r="G25" s="243"/>
      <c r="H25" s="188"/>
      <c r="I25" s="164">
        <f t="shared" si="1"/>
        <v>0</v>
      </c>
      <c r="J25" s="166">
        <f t="shared" si="2"/>
        <v>0</v>
      </c>
      <c r="L25" s="355" t="s">
        <v>390</v>
      </c>
      <c r="M25" s="356"/>
      <c r="N25" s="356"/>
      <c r="O25" s="356"/>
      <c r="P25" s="356"/>
      <c r="Q25" s="356"/>
      <c r="R25" s="356"/>
      <c r="S25" s="356"/>
    </row>
    <row r="26" spans="1:19" ht="21.75" thickTop="1" x14ac:dyDescent="0.15">
      <c r="A26" s="3" t="s">
        <v>78</v>
      </c>
      <c r="B26" s="9" t="s">
        <v>18</v>
      </c>
      <c r="C26" s="10"/>
      <c r="D26" s="171"/>
      <c r="E26" s="171"/>
      <c r="F26" s="171"/>
      <c r="G26" s="171"/>
      <c r="H26" s="172"/>
      <c r="I26" s="104">
        <f>SUM(I7:I25)</f>
        <v>0</v>
      </c>
      <c r="J26" s="105">
        <f>SUM(J7:J25)</f>
        <v>0</v>
      </c>
      <c r="L26" s="356"/>
      <c r="M26" s="356"/>
      <c r="N26" s="356"/>
      <c r="O26" s="356"/>
      <c r="P26" s="356"/>
      <c r="Q26" s="356"/>
      <c r="R26" s="356"/>
      <c r="S26" s="356"/>
    </row>
  </sheetData>
  <sheetProtection insertRows="0" deleteRows="0"/>
  <protectedRanges>
    <protectedRange sqref="G7:G25" name="範囲1"/>
    <protectedRange sqref="B16:H16" name="範囲2"/>
    <protectedRange sqref="B23:H25" name="範囲3"/>
  </protectedRanges>
  <mergeCells count="10">
    <mergeCell ref="L25:S26"/>
    <mergeCell ref="I5:J5"/>
    <mergeCell ref="L5:O5"/>
    <mergeCell ref="P5:P6"/>
    <mergeCell ref="M6:N6"/>
    <mergeCell ref="B5:B6"/>
    <mergeCell ref="H5:H6"/>
    <mergeCell ref="D5:F5"/>
    <mergeCell ref="G5:G6"/>
    <mergeCell ref="C5:C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FFFF"/>
    <pageSetUpPr autoPageBreaks="0"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J25"/>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7" width="6.179687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362</v>
      </c>
      <c r="D2" s="77"/>
      <c r="E2" s="77"/>
      <c r="F2" s="77"/>
      <c r="G2" s="77"/>
      <c r="H2" s="77"/>
      <c r="I2" s="77"/>
      <c r="J2" s="77"/>
      <c r="K2" s="77"/>
      <c r="L2" s="77"/>
      <c r="M2" s="77"/>
      <c r="N2" s="77"/>
      <c r="O2" s="77"/>
      <c r="P2" s="77"/>
      <c r="Q2" s="77"/>
    </row>
    <row r="3" spans="1:17" s="81" customFormat="1" ht="12" customHeight="1" x14ac:dyDescent="0.15">
      <c r="B3" s="67" t="s">
        <v>551</v>
      </c>
      <c r="C3" s="67"/>
      <c r="D3" s="67"/>
      <c r="E3" s="67"/>
      <c r="F3" s="67"/>
      <c r="G3" s="67"/>
      <c r="H3" s="67"/>
      <c r="I3" s="67"/>
      <c r="J3" s="67"/>
      <c r="K3" s="67"/>
      <c r="L3" s="67"/>
      <c r="M3" s="67"/>
      <c r="N3" s="67"/>
      <c r="O3" s="67"/>
      <c r="P3" s="67"/>
      <c r="Q3" s="67"/>
    </row>
    <row r="4" spans="1:17" s="81" customFormat="1" ht="12" customHeight="1" x14ac:dyDescent="0.15">
      <c r="B4" s="67" t="s">
        <v>546</v>
      </c>
      <c r="C4" s="82"/>
      <c r="D4" s="82"/>
      <c r="E4" s="82"/>
      <c r="F4" s="82"/>
      <c r="G4" s="82"/>
      <c r="H4" s="82"/>
      <c r="I4" s="82"/>
      <c r="J4" s="82"/>
      <c r="K4" s="82"/>
      <c r="L4" s="82"/>
      <c r="M4" s="82"/>
      <c r="N4" s="82"/>
      <c r="O4" s="82"/>
      <c r="P4" s="82"/>
      <c r="Q4" s="82"/>
    </row>
    <row r="5" spans="1:17" ht="12" customHeight="1" x14ac:dyDescent="0.15">
      <c r="A5" s="2" t="s">
        <v>82</v>
      </c>
      <c r="B5" s="326" t="s">
        <v>1</v>
      </c>
      <c r="C5" s="326" t="s">
        <v>2</v>
      </c>
      <c r="D5" s="344" t="s">
        <v>3</v>
      </c>
      <c r="E5" s="345"/>
      <c r="F5" s="345"/>
      <c r="G5" s="345"/>
      <c r="H5" s="345"/>
      <c r="I5" s="346"/>
      <c r="J5" s="326" t="s">
        <v>4</v>
      </c>
      <c r="K5" s="326" t="s">
        <v>5</v>
      </c>
      <c r="L5" s="344" t="s">
        <v>6</v>
      </c>
      <c r="M5" s="345"/>
      <c r="N5" s="345"/>
      <c r="O5" s="345"/>
      <c r="P5" s="345"/>
      <c r="Q5" s="346"/>
    </row>
    <row r="6" spans="1:17" ht="42.75" thickBot="1" x14ac:dyDescent="0.2">
      <c r="A6" s="3" t="s">
        <v>83</v>
      </c>
      <c r="B6" s="328"/>
      <c r="C6" s="328"/>
      <c r="D6" s="6" t="s">
        <v>84</v>
      </c>
      <c r="E6" s="7" t="s">
        <v>85</v>
      </c>
      <c r="F6" s="7" t="s">
        <v>86</v>
      </c>
      <c r="G6" s="7" t="s">
        <v>87</v>
      </c>
      <c r="H6" s="7" t="s">
        <v>88</v>
      </c>
      <c r="I6" s="8" t="s">
        <v>7</v>
      </c>
      <c r="J6" s="328"/>
      <c r="K6" s="328"/>
      <c r="L6" s="6" t="s">
        <v>84</v>
      </c>
      <c r="M6" s="7" t="s">
        <v>85</v>
      </c>
      <c r="N6" s="7" t="s">
        <v>86</v>
      </c>
      <c r="O6" s="7" t="s">
        <v>87</v>
      </c>
      <c r="P6" s="7" t="s">
        <v>88</v>
      </c>
      <c r="Q6" s="8" t="s">
        <v>7</v>
      </c>
    </row>
    <row r="7" spans="1:17" ht="21.75" thickTop="1" x14ac:dyDescent="0.15">
      <c r="A7" s="3" t="s">
        <v>26</v>
      </c>
      <c r="B7" s="134" t="s">
        <v>90</v>
      </c>
      <c r="C7" s="135" t="s">
        <v>91</v>
      </c>
      <c r="D7" s="193"/>
      <c r="E7" s="195"/>
      <c r="F7" s="195"/>
      <c r="G7" s="195"/>
      <c r="H7" s="83">
        <f>-I7</f>
        <v>-4.2000000000000003E-2</v>
      </c>
      <c r="I7" s="199">
        <v>4.2000000000000003E-2</v>
      </c>
      <c r="J7" s="197"/>
      <c r="K7" s="135" t="s">
        <v>102</v>
      </c>
      <c r="L7" s="144">
        <f t="shared" ref="L7:L25" si="0">ROUNDDOWN(D7*$J7,3)</f>
        <v>0</v>
      </c>
      <c r="M7" s="145">
        <f t="shared" ref="M7:M25" si="1">ROUNDDOWN(E7*$J7,3)</f>
        <v>0</v>
      </c>
      <c r="N7" s="145">
        <f t="shared" ref="N7:N25" si="2">ROUNDDOWN(F7*$J7,3)</f>
        <v>0</v>
      </c>
      <c r="O7" s="145">
        <f t="shared" ref="O7:O25" si="3">ROUNDDOWN(G7*$J7,3)</f>
        <v>0</v>
      </c>
      <c r="P7" s="145">
        <f t="shared" ref="P7:P25" si="4">ROUNDDOWN(H7*$J7,3)</f>
        <v>0</v>
      </c>
      <c r="Q7" s="146">
        <f t="shared" ref="Q7:Q25" si="5">ROUNDDOWN(I7*$J7,3)</f>
        <v>0</v>
      </c>
    </row>
    <row r="8" spans="1:17" ht="21" x14ac:dyDescent="0.15">
      <c r="A8" s="3" t="s">
        <v>26</v>
      </c>
      <c r="B8" s="47" t="s">
        <v>260</v>
      </c>
      <c r="C8" s="56" t="s">
        <v>92</v>
      </c>
      <c r="D8" s="158"/>
      <c r="E8" s="159"/>
      <c r="F8" s="159"/>
      <c r="G8" s="159"/>
      <c r="H8" s="83">
        <f t="shared" ref="H8:H14" si="6">-I8</f>
        <v>-5.7000000000000002E-2</v>
      </c>
      <c r="I8" s="151">
        <v>5.7000000000000002E-2</v>
      </c>
      <c r="J8" s="156"/>
      <c r="K8" s="56" t="s">
        <v>102</v>
      </c>
      <c r="L8" s="153">
        <f t="shared" si="0"/>
        <v>0</v>
      </c>
      <c r="M8" s="154">
        <f t="shared" si="1"/>
        <v>0</v>
      </c>
      <c r="N8" s="154">
        <f t="shared" si="2"/>
        <v>0</v>
      </c>
      <c r="O8" s="154">
        <f t="shared" si="3"/>
        <v>0</v>
      </c>
      <c r="P8" s="154">
        <f t="shared" si="4"/>
        <v>0</v>
      </c>
      <c r="Q8" s="155">
        <f t="shared" si="5"/>
        <v>0</v>
      </c>
    </row>
    <row r="9" spans="1:17" ht="21" x14ac:dyDescent="0.15">
      <c r="A9" s="3" t="s">
        <v>26</v>
      </c>
      <c r="B9" s="47" t="s">
        <v>93</v>
      </c>
      <c r="C9" s="56" t="s">
        <v>94</v>
      </c>
      <c r="D9" s="158"/>
      <c r="E9" s="159"/>
      <c r="F9" s="159"/>
      <c r="G9" s="159"/>
      <c r="H9" s="83">
        <f t="shared" si="6"/>
        <v>-5.0000000000000001E-3</v>
      </c>
      <c r="I9" s="151">
        <v>5.0000000000000001E-3</v>
      </c>
      <c r="J9" s="156"/>
      <c r="K9" s="56" t="s">
        <v>102</v>
      </c>
      <c r="L9" s="153">
        <f t="shared" si="0"/>
        <v>0</v>
      </c>
      <c r="M9" s="154">
        <f t="shared" si="1"/>
        <v>0</v>
      </c>
      <c r="N9" s="154">
        <f t="shared" si="2"/>
        <v>0</v>
      </c>
      <c r="O9" s="154">
        <f t="shared" si="3"/>
        <v>0</v>
      </c>
      <c r="P9" s="154">
        <f t="shared" si="4"/>
        <v>0</v>
      </c>
      <c r="Q9" s="155">
        <f t="shared" si="5"/>
        <v>0</v>
      </c>
    </row>
    <row r="10" spans="1:17" ht="21" x14ac:dyDescent="0.15">
      <c r="A10" s="3" t="s">
        <v>26</v>
      </c>
      <c r="B10" s="47" t="s">
        <v>93</v>
      </c>
      <c r="C10" s="56" t="s">
        <v>95</v>
      </c>
      <c r="D10" s="158"/>
      <c r="E10" s="159"/>
      <c r="F10" s="159"/>
      <c r="G10" s="159"/>
      <c r="H10" s="83">
        <f t="shared" si="6"/>
        <v>-1.4E-2</v>
      </c>
      <c r="I10" s="151">
        <v>1.4E-2</v>
      </c>
      <c r="J10" s="156"/>
      <c r="K10" s="56" t="s">
        <v>102</v>
      </c>
      <c r="L10" s="153">
        <f t="shared" si="0"/>
        <v>0</v>
      </c>
      <c r="M10" s="154">
        <f t="shared" si="1"/>
        <v>0</v>
      </c>
      <c r="N10" s="154">
        <f t="shared" si="2"/>
        <v>0</v>
      </c>
      <c r="O10" s="154">
        <f t="shared" si="3"/>
        <v>0</v>
      </c>
      <c r="P10" s="154">
        <f t="shared" si="4"/>
        <v>0</v>
      </c>
      <c r="Q10" s="155">
        <f t="shared" si="5"/>
        <v>0</v>
      </c>
    </row>
    <row r="11" spans="1:17" ht="21" x14ac:dyDescent="0.15">
      <c r="A11" s="3" t="s">
        <v>89</v>
      </c>
      <c r="B11" s="47" t="s">
        <v>96</v>
      </c>
      <c r="C11" s="56" t="s">
        <v>97</v>
      </c>
      <c r="D11" s="158"/>
      <c r="E11" s="159"/>
      <c r="F11" s="159"/>
      <c r="G11" s="159"/>
      <c r="H11" s="83">
        <f t="shared" si="6"/>
        <v>-3.4000000000000002E-2</v>
      </c>
      <c r="I11" s="151">
        <v>3.4000000000000002E-2</v>
      </c>
      <c r="J11" s="156"/>
      <c r="K11" s="56" t="s">
        <v>102</v>
      </c>
      <c r="L11" s="153">
        <f t="shared" si="0"/>
        <v>0</v>
      </c>
      <c r="M11" s="154">
        <f t="shared" si="1"/>
        <v>0</v>
      </c>
      <c r="N11" s="154">
        <f t="shared" si="2"/>
        <v>0</v>
      </c>
      <c r="O11" s="154">
        <f t="shared" si="3"/>
        <v>0</v>
      </c>
      <c r="P11" s="154">
        <f t="shared" si="4"/>
        <v>0</v>
      </c>
      <c r="Q11" s="155">
        <f t="shared" si="5"/>
        <v>0</v>
      </c>
    </row>
    <row r="12" spans="1:17" ht="21" x14ac:dyDescent="0.15">
      <c r="A12" s="3" t="s">
        <v>89</v>
      </c>
      <c r="B12" s="47" t="s">
        <v>96</v>
      </c>
      <c r="C12" s="56" t="s">
        <v>98</v>
      </c>
      <c r="D12" s="158"/>
      <c r="E12" s="159"/>
      <c r="F12" s="159"/>
      <c r="G12" s="159"/>
      <c r="H12" s="83">
        <f t="shared" si="6"/>
        <v>-4.4999999999999998E-2</v>
      </c>
      <c r="I12" s="151">
        <v>4.4999999999999998E-2</v>
      </c>
      <c r="J12" s="156"/>
      <c r="K12" s="56" t="s">
        <v>102</v>
      </c>
      <c r="L12" s="153">
        <f t="shared" si="0"/>
        <v>0</v>
      </c>
      <c r="M12" s="154">
        <f t="shared" si="1"/>
        <v>0</v>
      </c>
      <c r="N12" s="154">
        <f t="shared" si="2"/>
        <v>0</v>
      </c>
      <c r="O12" s="154">
        <f t="shared" si="3"/>
        <v>0</v>
      </c>
      <c r="P12" s="154">
        <f t="shared" si="4"/>
        <v>0</v>
      </c>
      <c r="Q12" s="155">
        <f t="shared" si="5"/>
        <v>0</v>
      </c>
    </row>
    <row r="13" spans="1:17" ht="21" x14ac:dyDescent="0.15">
      <c r="A13" s="3" t="s">
        <v>89</v>
      </c>
      <c r="B13" s="47" t="s">
        <v>99</v>
      </c>
      <c r="C13" s="56" t="s">
        <v>100</v>
      </c>
      <c r="D13" s="158"/>
      <c r="E13" s="159"/>
      <c r="F13" s="159"/>
      <c r="G13" s="159"/>
      <c r="H13" s="83">
        <f t="shared" si="6"/>
        <v>-2.1000000000000001E-2</v>
      </c>
      <c r="I13" s="151">
        <v>2.1000000000000001E-2</v>
      </c>
      <c r="J13" s="156"/>
      <c r="K13" s="56" t="s">
        <v>102</v>
      </c>
      <c r="L13" s="153">
        <f t="shared" si="0"/>
        <v>0</v>
      </c>
      <c r="M13" s="154">
        <f t="shared" si="1"/>
        <v>0</v>
      </c>
      <c r="N13" s="154">
        <f t="shared" si="2"/>
        <v>0</v>
      </c>
      <c r="O13" s="154">
        <f t="shared" si="3"/>
        <v>0</v>
      </c>
      <c r="P13" s="154">
        <f t="shared" si="4"/>
        <v>0</v>
      </c>
      <c r="Q13" s="155">
        <f t="shared" si="5"/>
        <v>0</v>
      </c>
    </row>
    <row r="14" spans="1:17" ht="21" x14ac:dyDescent="0.15">
      <c r="A14" s="3" t="s">
        <v>89</v>
      </c>
      <c r="B14" s="47" t="s">
        <v>99</v>
      </c>
      <c r="C14" s="56" t="s">
        <v>101</v>
      </c>
      <c r="D14" s="158"/>
      <c r="E14" s="159"/>
      <c r="F14" s="159"/>
      <c r="G14" s="159"/>
      <c r="H14" s="83">
        <f t="shared" si="6"/>
        <v>-0.06</v>
      </c>
      <c r="I14" s="151">
        <v>0.06</v>
      </c>
      <c r="J14" s="156"/>
      <c r="K14" s="56" t="s">
        <v>102</v>
      </c>
      <c r="L14" s="153">
        <f t="shared" si="0"/>
        <v>0</v>
      </c>
      <c r="M14" s="154">
        <f t="shared" si="1"/>
        <v>0</v>
      </c>
      <c r="N14" s="154">
        <f t="shared" si="2"/>
        <v>0</v>
      </c>
      <c r="O14" s="154">
        <f t="shared" si="3"/>
        <v>0</v>
      </c>
      <c r="P14" s="154">
        <f t="shared" si="4"/>
        <v>0</v>
      </c>
      <c r="Q14" s="155">
        <f t="shared" si="5"/>
        <v>0</v>
      </c>
    </row>
    <row r="15" spans="1:17" ht="21" customHeight="1" x14ac:dyDescent="0.15">
      <c r="A15" s="3"/>
      <c r="B15" s="238"/>
      <c r="C15" s="239"/>
      <c r="D15" s="158"/>
      <c r="E15" s="159"/>
      <c r="F15" s="159"/>
      <c r="G15" s="159"/>
      <c r="H15" s="159"/>
      <c r="I15" s="160"/>
      <c r="J15" s="156"/>
      <c r="K15" s="178"/>
      <c r="L15" s="153">
        <f t="shared" ref="L15:L24" si="7">ROUNDDOWN(D15*$J15,3)</f>
        <v>0</v>
      </c>
      <c r="M15" s="154">
        <f t="shared" ref="M15:M24" si="8">ROUNDDOWN(E15*$J15,3)</f>
        <v>0</v>
      </c>
      <c r="N15" s="154">
        <f t="shared" ref="N15:N24" si="9">ROUNDDOWN(F15*$J15,3)</f>
        <v>0</v>
      </c>
      <c r="O15" s="154">
        <f t="shared" ref="O15:O24" si="10">ROUNDDOWN(G15*$J15,3)</f>
        <v>0</v>
      </c>
      <c r="P15" s="154">
        <f t="shared" ref="P15:P24" si="11">ROUNDDOWN(H15*$J15,3)</f>
        <v>0</v>
      </c>
      <c r="Q15" s="155">
        <f t="shared" ref="Q15:Q24" si="12">ROUNDDOWN(I15*$J15,3)</f>
        <v>0</v>
      </c>
    </row>
    <row r="16" spans="1:17" ht="21" customHeight="1" x14ac:dyDescent="0.15">
      <c r="A16" s="3"/>
      <c r="B16" s="238"/>
      <c r="C16" s="239"/>
      <c r="D16" s="158"/>
      <c r="E16" s="159"/>
      <c r="F16" s="159"/>
      <c r="G16" s="159"/>
      <c r="H16" s="159"/>
      <c r="I16" s="160"/>
      <c r="J16" s="156"/>
      <c r="K16" s="178"/>
      <c r="L16" s="153">
        <f t="shared" si="7"/>
        <v>0</v>
      </c>
      <c r="M16" s="154">
        <f t="shared" si="8"/>
        <v>0</v>
      </c>
      <c r="N16" s="154">
        <f t="shared" si="9"/>
        <v>0</v>
      </c>
      <c r="O16" s="154">
        <f t="shared" si="10"/>
        <v>0</v>
      </c>
      <c r="P16" s="154">
        <f t="shared" si="11"/>
        <v>0</v>
      </c>
      <c r="Q16" s="155">
        <f t="shared" si="12"/>
        <v>0</v>
      </c>
    </row>
    <row r="17" spans="1:17" ht="21" customHeight="1" x14ac:dyDescent="0.15">
      <c r="A17" s="3"/>
      <c r="B17" s="238"/>
      <c r="C17" s="239"/>
      <c r="D17" s="158"/>
      <c r="E17" s="159"/>
      <c r="F17" s="159"/>
      <c r="G17" s="159"/>
      <c r="H17" s="159"/>
      <c r="I17" s="160"/>
      <c r="J17" s="156"/>
      <c r="K17" s="178"/>
      <c r="L17" s="153">
        <f t="shared" si="7"/>
        <v>0</v>
      </c>
      <c r="M17" s="154">
        <f t="shared" si="8"/>
        <v>0</v>
      </c>
      <c r="N17" s="154">
        <f t="shared" si="9"/>
        <v>0</v>
      </c>
      <c r="O17" s="154">
        <f t="shared" si="10"/>
        <v>0</v>
      </c>
      <c r="P17" s="154">
        <f t="shared" si="11"/>
        <v>0</v>
      </c>
      <c r="Q17" s="155">
        <f t="shared" si="12"/>
        <v>0</v>
      </c>
    </row>
    <row r="18" spans="1:17" ht="21" customHeight="1" x14ac:dyDescent="0.15">
      <c r="A18" s="3"/>
      <c r="B18" s="238"/>
      <c r="C18" s="239"/>
      <c r="D18" s="158"/>
      <c r="E18" s="159"/>
      <c r="F18" s="159"/>
      <c r="G18" s="159"/>
      <c r="H18" s="159"/>
      <c r="I18" s="160"/>
      <c r="J18" s="156"/>
      <c r="K18" s="178"/>
      <c r="L18" s="153">
        <f t="shared" si="7"/>
        <v>0</v>
      </c>
      <c r="M18" s="154">
        <f t="shared" si="8"/>
        <v>0</v>
      </c>
      <c r="N18" s="154">
        <f t="shared" si="9"/>
        <v>0</v>
      </c>
      <c r="O18" s="154">
        <f t="shared" si="10"/>
        <v>0</v>
      </c>
      <c r="P18" s="154">
        <f t="shared" si="11"/>
        <v>0</v>
      </c>
      <c r="Q18" s="155">
        <f t="shared" si="12"/>
        <v>0</v>
      </c>
    </row>
    <row r="19" spans="1:17" ht="21" customHeight="1" x14ac:dyDescent="0.15">
      <c r="A19" s="3"/>
      <c r="B19" s="238"/>
      <c r="C19" s="239"/>
      <c r="D19" s="158"/>
      <c r="E19" s="159"/>
      <c r="F19" s="159"/>
      <c r="G19" s="159"/>
      <c r="H19" s="159"/>
      <c r="I19" s="160"/>
      <c r="J19" s="156"/>
      <c r="K19" s="178"/>
      <c r="L19" s="153">
        <f t="shared" si="7"/>
        <v>0</v>
      </c>
      <c r="M19" s="154">
        <f t="shared" si="8"/>
        <v>0</v>
      </c>
      <c r="N19" s="154">
        <f t="shared" si="9"/>
        <v>0</v>
      </c>
      <c r="O19" s="154">
        <f t="shared" si="10"/>
        <v>0</v>
      </c>
      <c r="P19" s="154">
        <f t="shared" si="11"/>
        <v>0</v>
      </c>
      <c r="Q19" s="155">
        <f t="shared" si="12"/>
        <v>0</v>
      </c>
    </row>
    <row r="20" spans="1:17" ht="21" x14ac:dyDescent="0.15">
      <c r="A20" s="3" t="s">
        <v>89</v>
      </c>
      <c r="B20" s="156"/>
      <c r="C20" s="157"/>
      <c r="D20" s="158"/>
      <c r="E20" s="159"/>
      <c r="F20" s="159"/>
      <c r="G20" s="159"/>
      <c r="H20" s="159"/>
      <c r="I20" s="160"/>
      <c r="J20" s="156"/>
      <c r="K20" s="178"/>
      <c r="L20" s="153">
        <f t="shared" si="7"/>
        <v>0</v>
      </c>
      <c r="M20" s="154">
        <f t="shared" si="8"/>
        <v>0</v>
      </c>
      <c r="N20" s="154">
        <f t="shared" si="9"/>
        <v>0</v>
      </c>
      <c r="O20" s="154">
        <f t="shared" si="10"/>
        <v>0</v>
      </c>
      <c r="P20" s="154">
        <f t="shared" si="11"/>
        <v>0</v>
      </c>
      <c r="Q20" s="155">
        <f t="shared" si="12"/>
        <v>0</v>
      </c>
    </row>
    <row r="21" spans="1:17" ht="21" x14ac:dyDescent="0.15">
      <c r="A21" s="3" t="s">
        <v>89</v>
      </c>
      <c r="B21" s="156"/>
      <c r="C21" s="157"/>
      <c r="D21" s="158"/>
      <c r="E21" s="159"/>
      <c r="F21" s="159"/>
      <c r="G21" s="159"/>
      <c r="H21" s="159"/>
      <c r="I21" s="160"/>
      <c r="J21" s="156"/>
      <c r="K21" s="178"/>
      <c r="L21" s="153">
        <f t="shared" si="7"/>
        <v>0</v>
      </c>
      <c r="M21" s="154">
        <f t="shared" si="8"/>
        <v>0</v>
      </c>
      <c r="N21" s="154">
        <f t="shared" si="9"/>
        <v>0</v>
      </c>
      <c r="O21" s="154">
        <f t="shared" si="10"/>
        <v>0</v>
      </c>
      <c r="P21" s="154">
        <f t="shared" si="11"/>
        <v>0</v>
      </c>
      <c r="Q21" s="155">
        <f t="shared" si="12"/>
        <v>0</v>
      </c>
    </row>
    <row r="22" spans="1:17" ht="21" x14ac:dyDescent="0.15">
      <c r="A22" s="3" t="s">
        <v>89</v>
      </c>
      <c r="B22" s="156"/>
      <c r="C22" s="157"/>
      <c r="D22" s="158"/>
      <c r="E22" s="159"/>
      <c r="F22" s="159"/>
      <c r="G22" s="159"/>
      <c r="H22" s="159"/>
      <c r="I22" s="160"/>
      <c r="J22" s="156"/>
      <c r="K22" s="178"/>
      <c r="L22" s="153">
        <f t="shared" si="7"/>
        <v>0</v>
      </c>
      <c r="M22" s="154">
        <f t="shared" si="8"/>
        <v>0</v>
      </c>
      <c r="N22" s="154">
        <f t="shared" si="9"/>
        <v>0</v>
      </c>
      <c r="O22" s="154">
        <f t="shared" si="10"/>
        <v>0</v>
      </c>
      <c r="P22" s="154">
        <f t="shared" si="11"/>
        <v>0</v>
      </c>
      <c r="Q22" s="155">
        <f t="shared" si="12"/>
        <v>0</v>
      </c>
    </row>
    <row r="23" spans="1:17" ht="21" x14ac:dyDescent="0.15">
      <c r="A23" s="3" t="s">
        <v>89</v>
      </c>
      <c r="B23" s="156"/>
      <c r="C23" s="157"/>
      <c r="D23" s="158"/>
      <c r="E23" s="159"/>
      <c r="F23" s="159"/>
      <c r="G23" s="159"/>
      <c r="H23" s="159"/>
      <c r="I23" s="160"/>
      <c r="J23" s="156"/>
      <c r="K23" s="178"/>
      <c r="L23" s="153">
        <f t="shared" si="7"/>
        <v>0</v>
      </c>
      <c r="M23" s="154">
        <f t="shared" si="8"/>
        <v>0</v>
      </c>
      <c r="N23" s="154">
        <f t="shared" si="9"/>
        <v>0</v>
      </c>
      <c r="O23" s="154">
        <f t="shared" si="10"/>
        <v>0</v>
      </c>
      <c r="P23" s="154">
        <f t="shared" si="11"/>
        <v>0</v>
      </c>
      <c r="Q23" s="155">
        <f t="shared" si="12"/>
        <v>0</v>
      </c>
    </row>
    <row r="24" spans="1:17" ht="21" x14ac:dyDescent="0.15">
      <c r="A24" s="3" t="s">
        <v>89</v>
      </c>
      <c r="B24" s="156"/>
      <c r="C24" s="157"/>
      <c r="D24" s="158"/>
      <c r="E24" s="159"/>
      <c r="F24" s="159"/>
      <c r="G24" s="159"/>
      <c r="H24" s="159"/>
      <c r="I24" s="160"/>
      <c r="J24" s="156"/>
      <c r="K24" s="178"/>
      <c r="L24" s="153">
        <f t="shared" si="7"/>
        <v>0</v>
      </c>
      <c r="M24" s="154">
        <f t="shared" si="8"/>
        <v>0</v>
      </c>
      <c r="N24" s="154">
        <f t="shared" si="9"/>
        <v>0</v>
      </c>
      <c r="O24" s="154">
        <f t="shared" si="10"/>
        <v>0</v>
      </c>
      <c r="P24" s="154">
        <f t="shared" si="11"/>
        <v>0</v>
      </c>
      <c r="Q24" s="155">
        <f t="shared" si="12"/>
        <v>0</v>
      </c>
    </row>
    <row r="25" spans="1:17" ht="21.75" thickBot="1" x14ac:dyDescent="0.2">
      <c r="A25" s="3" t="s">
        <v>89</v>
      </c>
      <c r="B25" s="161"/>
      <c r="C25" s="162"/>
      <c r="D25" s="164"/>
      <c r="E25" s="165"/>
      <c r="F25" s="165"/>
      <c r="G25" s="165"/>
      <c r="H25" s="165"/>
      <c r="I25" s="166"/>
      <c r="J25" s="161"/>
      <c r="K25" s="188"/>
      <c r="L25" s="168">
        <f t="shared" si="0"/>
        <v>0</v>
      </c>
      <c r="M25" s="169">
        <f t="shared" si="1"/>
        <v>0</v>
      </c>
      <c r="N25" s="169">
        <f t="shared" si="2"/>
        <v>0</v>
      </c>
      <c r="O25" s="169">
        <f t="shared" si="3"/>
        <v>0</v>
      </c>
      <c r="P25" s="169">
        <f t="shared" si="4"/>
        <v>0</v>
      </c>
      <c r="Q25" s="170">
        <f t="shared" si="5"/>
        <v>0</v>
      </c>
    </row>
    <row r="26" spans="1:17" ht="21.75" thickTop="1" x14ac:dyDescent="0.15">
      <c r="A26" s="3" t="s">
        <v>89</v>
      </c>
      <c r="B26" s="357" t="s">
        <v>18</v>
      </c>
      <c r="C26" s="358"/>
      <c r="D26" s="358"/>
      <c r="E26" s="358"/>
      <c r="F26" s="358"/>
      <c r="G26" s="358"/>
      <c r="H26" s="358"/>
      <c r="I26" s="358"/>
      <c r="J26" s="358"/>
      <c r="K26" s="359"/>
      <c r="L26" s="104">
        <f t="shared" ref="L26:Q26" si="13">SUM(L7:L25)</f>
        <v>0</v>
      </c>
      <c r="M26" s="60">
        <f t="shared" si="13"/>
        <v>0</v>
      </c>
      <c r="N26" s="60">
        <f t="shared" si="13"/>
        <v>0</v>
      </c>
      <c r="O26" s="60">
        <f t="shared" si="13"/>
        <v>0</v>
      </c>
      <c r="P26" s="60">
        <f t="shared" si="13"/>
        <v>0</v>
      </c>
      <c r="Q26" s="105">
        <f t="shared" si="13"/>
        <v>0</v>
      </c>
    </row>
  </sheetData>
  <sheetProtection insertRows="0" deleteRows="0"/>
  <protectedRanges>
    <protectedRange sqref="B15:K25" name="範囲3"/>
    <protectedRange sqref="J7:J14" name="範囲2"/>
    <protectedRange sqref="D7:G14"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pageSetUpPr autoPageBreaks="0" fitToPage="1"/>
  </sheetPr>
  <dimension ref="A1:Q26"/>
  <sheetViews>
    <sheetView showGridLines="0" showZeros="0" view="pageBreakPreview" topLeftCell="B1" zoomScaleNormal="100" zoomScaleSheetLayoutView="100" workbookViewId="0">
      <pane xSplit="2" ySplit="6" topLeftCell="D10"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7" width="6.1796875" style="2" bestFit="1" customWidth="1"/>
    <col min="18" max="16384" width="8.7265625" style="2"/>
  </cols>
  <sheetData>
    <row r="1" spans="1:17" s="71" customFormat="1" ht="12" customHeight="1" x14ac:dyDescent="0.15">
      <c r="B1" s="72" t="s">
        <v>58</v>
      </c>
      <c r="C1" s="73"/>
      <c r="D1" s="74"/>
      <c r="E1" s="74"/>
      <c r="F1" s="74"/>
      <c r="G1" s="74"/>
      <c r="H1" s="74"/>
      <c r="I1" s="74"/>
      <c r="J1" s="74"/>
      <c r="K1" s="75"/>
      <c r="L1" s="74"/>
      <c r="M1" s="74"/>
      <c r="N1" s="74"/>
      <c r="O1" s="74"/>
      <c r="P1" s="74"/>
      <c r="Q1" s="74"/>
    </row>
    <row r="2" spans="1:17" s="76" customFormat="1" ht="12" customHeight="1" x14ac:dyDescent="0.15">
      <c r="B2" s="77" t="s">
        <v>362</v>
      </c>
      <c r="C2" s="77"/>
      <c r="D2" s="77"/>
      <c r="E2" s="77"/>
      <c r="F2" s="77"/>
      <c r="G2" s="77"/>
      <c r="H2" s="77"/>
      <c r="I2" s="77"/>
      <c r="J2" s="77"/>
      <c r="K2" s="77"/>
      <c r="L2" s="77"/>
      <c r="M2" s="77"/>
      <c r="N2" s="77"/>
      <c r="O2" s="77"/>
      <c r="P2" s="77"/>
      <c r="Q2" s="77"/>
    </row>
    <row r="3" spans="1:17" s="81" customFormat="1" ht="12" customHeight="1" x14ac:dyDescent="0.15">
      <c r="B3" s="67" t="s">
        <v>509</v>
      </c>
      <c r="C3" s="67"/>
      <c r="D3" s="67"/>
      <c r="E3" s="67"/>
      <c r="F3" s="67"/>
      <c r="G3" s="67"/>
      <c r="H3" s="67"/>
      <c r="I3" s="67"/>
      <c r="J3" s="67"/>
      <c r="K3" s="67"/>
      <c r="L3" s="67"/>
      <c r="M3" s="67"/>
      <c r="N3" s="67"/>
      <c r="O3" s="67"/>
      <c r="P3" s="67"/>
      <c r="Q3" s="67"/>
    </row>
    <row r="4" spans="1:17" s="71" customFormat="1" ht="12" customHeight="1" x14ac:dyDescent="0.15">
      <c r="B4" s="77" t="s">
        <v>515</v>
      </c>
      <c r="C4" s="78"/>
      <c r="D4" s="78"/>
      <c r="E4" s="78"/>
      <c r="F4" s="78"/>
      <c r="G4" s="78"/>
      <c r="H4" s="78"/>
      <c r="I4" s="78"/>
      <c r="J4" s="78"/>
      <c r="K4" s="78"/>
      <c r="L4" s="78"/>
      <c r="M4" s="78"/>
      <c r="N4" s="78"/>
      <c r="O4" s="78"/>
      <c r="P4" s="78"/>
      <c r="Q4" s="78"/>
    </row>
    <row r="5" spans="1:17" ht="12" customHeight="1" x14ac:dyDescent="0.15">
      <c r="A5" s="2" t="s">
        <v>103</v>
      </c>
      <c r="B5" s="326" t="s">
        <v>1</v>
      </c>
      <c r="C5" s="326" t="s">
        <v>2</v>
      </c>
      <c r="D5" s="344" t="s">
        <v>3</v>
      </c>
      <c r="E5" s="345"/>
      <c r="F5" s="345"/>
      <c r="G5" s="345"/>
      <c r="H5" s="345"/>
      <c r="I5" s="346"/>
      <c r="J5" s="326" t="s">
        <v>4</v>
      </c>
      <c r="K5" s="326" t="s">
        <v>5</v>
      </c>
      <c r="L5" s="344" t="s">
        <v>6</v>
      </c>
      <c r="M5" s="345"/>
      <c r="N5" s="345"/>
      <c r="O5" s="345"/>
      <c r="P5" s="345"/>
      <c r="Q5" s="346"/>
    </row>
    <row r="6" spans="1:17" ht="42.75" thickBot="1" x14ac:dyDescent="0.2">
      <c r="A6" s="3" t="s">
        <v>83</v>
      </c>
      <c r="B6" s="328"/>
      <c r="C6" s="328"/>
      <c r="D6" s="6" t="s">
        <v>84</v>
      </c>
      <c r="E6" s="7" t="s">
        <v>85</v>
      </c>
      <c r="F6" s="7" t="s">
        <v>86</v>
      </c>
      <c r="G6" s="7" t="s">
        <v>87</v>
      </c>
      <c r="H6" s="7" t="s">
        <v>88</v>
      </c>
      <c r="I6" s="8" t="s">
        <v>7</v>
      </c>
      <c r="J6" s="328"/>
      <c r="K6" s="328"/>
      <c r="L6" s="6" t="s">
        <v>84</v>
      </c>
      <c r="M6" s="7" t="s">
        <v>85</v>
      </c>
      <c r="N6" s="7" t="s">
        <v>86</v>
      </c>
      <c r="O6" s="7" t="s">
        <v>87</v>
      </c>
      <c r="P6" s="7" t="s">
        <v>88</v>
      </c>
      <c r="Q6" s="8" t="s">
        <v>7</v>
      </c>
    </row>
    <row r="7" spans="1:17" ht="21.75" thickTop="1" x14ac:dyDescent="0.15">
      <c r="A7" s="3" t="s">
        <v>26</v>
      </c>
      <c r="B7" s="134" t="s">
        <v>104</v>
      </c>
      <c r="C7" s="135" t="s">
        <v>105</v>
      </c>
      <c r="D7" s="228">
        <v>4.8000000000000001E-2</v>
      </c>
      <c r="E7" s="109">
        <v>0.17</v>
      </c>
      <c r="F7" s="109"/>
      <c r="G7" s="109"/>
      <c r="H7" s="109">
        <v>0.115</v>
      </c>
      <c r="I7" s="229">
        <v>0.10299999999999999</v>
      </c>
      <c r="J7" s="197"/>
      <c r="K7" s="135" t="s">
        <v>20</v>
      </c>
      <c r="L7" s="144">
        <f t="shared" ref="L7:Q8" si="0">ROUNDDOWN(D7*$J7,3)</f>
        <v>0</v>
      </c>
      <c r="M7" s="145">
        <f t="shared" si="0"/>
        <v>0</v>
      </c>
      <c r="N7" s="145">
        <f t="shared" si="0"/>
        <v>0</v>
      </c>
      <c r="O7" s="145">
        <f t="shared" si="0"/>
        <v>0</v>
      </c>
      <c r="P7" s="145">
        <f t="shared" si="0"/>
        <v>0</v>
      </c>
      <c r="Q7" s="146">
        <f t="shared" si="0"/>
        <v>0</v>
      </c>
    </row>
    <row r="8" spans="1:17" ht="21" x14ac:dyDescent="0.15">
      <c r="A8" s="3" t="s">
        <v>16</v>
      </c>
      <c r="B8" s="47" t="s">
        <v>104</v>
      </c>
      <c r="C8" s="56" t="s">
        <v>456</v>
      </c>
      <c r="D8" s="150">
        <v>4.8000000000000001E-2</v>
      </c>
      <c r="E8" s="83">
        <v>0.17</v>
      </c>
      <c r="F8" s="83"/>
      <c r="G8" s="83"/>
      <c r="H8" s="83">
        <v>0.115</v>
      </c>
      <c r="I8" s="151">
        <v>0.10299999999999999</v>
      </c>
      <c r="J8" s="156"/>
      <c r="K8" s="56" t="s">
        <v>20</v>
      </c>
      <c r="L8" s="153">
        <f t="shared" si="0"/>
        <v>0</v>
      </c>
      <c r="M8" s="154">
        <f t="shared" si="0"/>
        <v>0</v>
      </c>
      <c r="N8" s="154">
        <f t="shared" si="0"/>
        <v>0</v>
      </c>
      <c r="O8" s="154">
        <f t="shared" si="0"/>
        <v>0</v>
      </c>
      <c r="P8" s="154">
        <f t="shared" si="0"/>
        <v>0</v>
      </c>
      <c r="Q8" s="155">
        <f t="shared" si="0"/>
        <v>0</v>
      </c>
    </row>
    <row r="9" spans="1:17" ht="21" x14ac:dyDescent="0.15">
      <c r="A9" s="3" t="s">
        <v>26</v>
      </c>
      <c r="B9" s="47" t="s">
        <v>104</v>
      </c>
      <c r="C9" s="56" t="s">
        <v>106</v>
      </c>
      <c r="D9" s="150">
        <v>0.03</v>
      </c>
      <c r="E9" s="83">
        <v>8.2000000000000003E-2</v>
      </c>
      <c r="F9" s="83"/>
      <c r="G9" s="83"/>
      <c r="H9" s="83">
        <v>4.4999999999999998E-2</v>
      </c>
      <c r="I9" s="151">
        <v>6.7000000000000004E-2</v>
      </c>
      <c r="J9" s="156"/>
      <c r="K9" s="56" t="s">
        <v>20</v>
      </c>
      <c r="L9" s="153">
        <f t="shared" ref="L9:L25" si="1">ROUNDDOWN(D9*$J9,3)</f>
        <v>0</v>
      </c>
      <c r="M9" s="154">
        <f t="shared" ref="M9:M25" si="2">ROUNDDOWN(E9*$J9,3)</f>
        <v>0</v>
      </c>
      <c r="N9" s="154">
        <f t="shared" ref="N9:N25" si="3">ROUNDDOWN(F9*$J9,3)</f>
        <v>0</v>
      </c>
      <c r="O9" s="154">
        <f t="shared" ref="O9:O25" si="4">ROUNDDOWN(G9*$J9,3)</f>
        <v>0</v>
      </c>
      <c r="P9" s="154">
        <f t="shared" ref="P9:P25" si="5">ROUNDDOWN(H9*$J9,3)</f>
        <v>0</v>
      </c>
      <c r="Q9" s="155">
        <f t="shared" ref="Q9:Q25" si="6">ROUNDDOWN(I9*$J9,3)</f>
        <v>0</v>
      </c>
    </row>
    <row r="10" spans="1:17" ht="21" x14ac:dyDescent="0.15">
      <c r="A10" s="3" t="s">
        <v>16</v>
      </c>
      <c r="B10" s="47" t="s">
        <v>104</v>
      </c>
      <c r="C10" s="56" t="s">
        <v>455</v>
      </c>
      <c r="D10" s="150">
        <v>0.03</v>
      </c>
      <c r="E10" s="83">
        <v>8.2000000000000003E-2</v>
      </c>
      <c r="F10" s="83"/>
      <c r="G10" s="83"/>
      <c r="H10" s="83">
        <v>4.4999999999999998E-2</v>
      </c>
      <c r="I10" s="151">
        <v>6.7000000000000004E-2</v>
      </c>
      <c r="J10" s="156"/>
      <c r="K10" s="56" t="s">
        <v>20</v>
      </c>
      <c r="L10" s="153">
        <f t="shared" si="1"/>
        <v>0</v>
      </c>
      <c r="M10" s="154">
        <f t="shared" si="2"/>
        <v>0</v>
      </c>
      <c r="N10" s="154">
        <f t="shared" si="3"/>
        <v>0</v>
      </c>
      <c r="O10" s="154">
        <f t="shared" si="4"/>
        <v>0</v>
      </c>
      <c r="P10" s="154">
        <f t="shared" si="5"/>
        <v>0</v>
      </c>
      <c r="Q10" s="155">
        <f t="shared" si="6"/>
        <v>0</v>
      </c>
    </row>
    <row r="11" spans="1:17" ht="21" x14ac:dyDescent="0.15">
      <c r="A11" s="3" t="s">
        <v>16</v>
      </c>
      <c r="B11" s="47" t="s">
        <v>104</v>
      </c>
      <c r="C11" s="56" t="s">
        <v>494</v>
      </c>
      <c r="D11" s="150">
        <v>5.0999999999999997E-2</v>
      </c>
      <c r="E11" s="83">
        <v>0.17699999999999999</v>
      </c>
      <c r="F11" s="83"/>
      <c r="G11" s="83"/>
      <c r="H11" s="83">
        <v>0.115</v>
      </c>
      <c r="I11" s="151">
        <v>0.113</v>
      </c>
      <c r="J11" s="156"/>
      <c r="K11" s="56" t="s">
        <v>20</v>
      </c>
      <c r="L11" s="153">
        <f t="shared" si="1"/>
        <v>0</v>
      </c>
      <c r="M11" s="154">
        <f t="shared" si="2"/>
        <v>0</v>
      </c>
      <c r="N11" s="154">
        <f t="shared" si="3"/>
        <v>0</v>
      </c>
      <c r="O11" s="154">
        <f t="shared" si="4"/>
        <v>0</v>
      </c>
      <c r="P11" s="154">
        <f t="shared" si="5"/>
        <v>0</v>
      </c>
      <c r="Q11" s="155">
        <f t="shared" si="6"/>
        <v>0</v>
      </c>
    </row>
    <row r="12" spans="1:17" ht="21" x14ac:dyDescent="0.15">
      <c r="A12" s="3" t="s">
        <v>16</v>
      </c>
      <c r="B12" s="47" t="s">
        <v>104</v>
      </c>
      <c r="C12" s="56" t="s">
        <v>457</v>
      </c>
      <c r="D12" s="150">
        <v>5.0999999999999997E-2</v>
      </c>
      <c r="E12" s="83">
        <v>0.17699999999999999</v>
      </c>
      <c r="F12" s="83"/>
      <c r="G12" s="83"/>
      <c r="H12" s="83">
        <v>0.115</v>
      </c>
      <c r="I12" s="151">
        <v>0.113</v>
      </c>
      <c r="J12" s="156"/>
      <c r="K12" s="56" t="s">
        <v>20</v>
      </c>
      <c r="L12" s="153">
        <f t="shared" si="1"/>
        <v>0</v>
      </c>
      <c r="M12" s="154">
        <f t="shared" si="2"/>
        <v>0</v>
      </c>
      <c r="N12" s="154">
        <f t="shared" si="3"/>
        <v>0</v>
      </c>
      <c r="O12" s="154">
        <f t="shared" si="4"/>
        <v>0</v>
      </c>
      <c r="P12" s="154">
        <f t="shared" si="5"/>
        <v>0</v>
      </c>
      <c r="Q12" s="155">
        <f t="shared" si="6"/>
        <v>0</v>
      </c>
    </row>
    <row r="13" spans="1:17" ht="21" x14ac:dyDescent="0.15">
      <c r="A13" s="3" t="s">
        <v>26</v>
      </c>
      <c r="B13" s="47" t="s">
        <v>104</v>
      </c>
      <c r="C13" s="56" t="s">
        <v>493</v>
      </c>
      <c r="D13" s="150">
        <v>4.8000000000000001E-2</v>
      </c>
      <c r="E13" s="83">
        <v>0.16600000000000001</v>
      </c>
      <c r="F13" s="83"/>
      <c r="G13" s="83"/>
      <c r="H13" s="83">
        <v>0.104</v>
      </c>
      <c r="I13" s="151">
        <v>0.11</v>
      </c>
      <c r="J13" s="156"/>
      <c r="K13" s="56" t="s">
        <v>20</v>
      </c>
      <c r="L13" s="153">
        <f t="shared" si="1"/>
        <v>0</v>
      </c>
      <c r="M13" s="154">
        <f t="shared" si="2"/>
        <v>0</v>
      </c>
      <c r="N13" s="154">
        <f t="shared" si="3"/>
        <v>0</v>
      </c>
      <c r="O13" s="154">
        <f t="shared" si="4"/>
        <v>0</v>
      </c>
      <c r="P13" s="154">
        <f t="shared" si="5"/>
        <v>0</v>
      </c>
      <c r="Q13" s="155">
        <f t="shared" si="6"/>
        <v>0</v>
      </c>
    </row>
    <row r="14" spans="1:17" ht="21" x14ac:dyDescent="0.15">
      <c r="A14" s="3" t="s">
        <v>26</v>
      </c>
      <c r="B14" s="47" t="s">
        <v>107</v>
      </c>
      <c r="C14" s="56" t="s">
        <v>108</v>
      </c>
      <c r="D14" s="150">
        <v>4.2999999999999997E-2</v>
      </c>
      <c r="E14" s="83">
        <v>0.23300000000000001</v>
      </c>
      <c r="F14" s="83">
        <v>0.126</v>
      </c>
      <c r="G14" s="83"/>
      <c r="H14" s="83"/>
      <c r="I14" s="151">
        <v>0.15</v>
      </c>
      <c r="J14" s="156"/>
      <c r="K14" s="56" t="s">
        <v>20</v>
      </c>
      <c r="L14" s="153">
        <f t="shared" si="1"/>
        <v>0</v>
      </c>
      <c r="M14" s="154">
        <f t="shared" si="2"/>
        <v>0</v>
      </c>
      <c r="N14" s="154">
        <f t="shared" si="3"/>
        <v>0</v>
      </c>
      <c r="O14" s="154">
        <f t="shared" si="4"/>
        <v>0</v>
      </c>
      <c r="P14" s="154">
        <f t="shared" si="5"/>
        <v>0</v>
      </c>
      <c r="Q14" s="155">
        <f t="shared" si="6"/>
        <v>0</v>
      </c>
    </row>
    <row r="15" spans="1:17" ht="21" x14ac:dyDescent="0.15">
      <c r="A15" s="3" t="s">
        <v>26</v>
      </c>
      <c r="B15" s="47" t="s">
        <v>107</v>
      </c>
      <c r="C15" s="56" t="s">
        <v>109</v>
      </c>
      <c r="D15" s="150">
        <v>0.05</v>
      </c>
      <c r="E15" s="83">
        <v>0.312</v>
      </c>
      <c r="F15" s="83">
        <v>0.156</v>
      </c>
      <c r="G15" s="83"/>
      <c r="H15" s="83"/>
      <c r="I15" s="151">
        <v>0.20499999999999999</v>
      </c>
      <c r="J15" s="156"/>
      <c r="K15" s="56" t="s">
        <v>20</v>
      </c>
      <c r="L15" s="153">
        <f t="shared" si="1"/>
        <v>0</v>
      </c>
      <c r="M15" s="154">
        <f t="shared" si="2"/>
        <v>0</v>
      </c>
      <c r="N15" s="154">
        <f t="shared" si="3"/>
        <v>0</v>
      </c>
      <c r="O15" s="154">
        <f t="shared" si="4"/>
        <v>0</v>
      </c>
      <c r="P15" s="154">
        <f t="shared" si="5"/>
        <v>0</v>
      </c>
      <c r="Q15" s="155">
        <f t="shared" si="6"/>
        <v>0</v>
      </c>
    </row>
    <row r="16" spans="1:17" ht="21" x14ac:dyDescent="0.15">
      <c r="A16" s="3" t="s">
        <v>26</v>
      </c>
      <c r="B16" s="47" t="s">
        <v>107</v>
      </c>
      <c r="C16" s="56" t="s">
        <v>110</v>
      </c>
      <c r="D16" s="150">
        <v>4.2999999999999997E-2</v>
      </c>
      <c r="E16" s="83">
        <v>0.32500000000000001</v>
      </c>
      <c r="F16" s="83"/>
      <c r="G16" s="83"/>
      <c r="H16" s="83">
        <v>0.21099999999999999</v>
      </c>
      <c r="I16" s="151">
        <v>0.157</v>
      </c>
      <c r="J16" s="156"/>
      <c r="K16" s="56" t="s">
        <v>20</v>
      </c>
      <c r="L16" s="153">
        <f t="shared" si="1"/>
        <v>0</v>
      </c>
      <c r="M16" s="154">
        <f t="shared" si="2"/>
        <v>0</v>
      </c>
      <c r="N16" s="154">
        <f t="shared" si="3"/>
        <v>0</v>
      </c>
      <c r="O16" s="154">
        <f t="shared" si="4"/>
        <v>0</v>
      </c>
      <c r="P16" s="154">
        <f t="shared" si="5"/>
        <v>0</v>
      </c>
      <c r="Q16" s="155">
        <f t="shared" si="6"/>
        <v>0</v>
      </c>
    </row>
    <row r="17" spans="1:17" ht="21" x14ac:dyDescent="0.15">
      <c r="A17" s="3" t="s">
        <v>26</v>
      </c>
      <c r="B17" s="47" t="s">
        <v>107</v>
      </c>
      <c r="C17" s="56" t="s">
        <v>111</v>
      </c>
      <c r="D17" s="150">
        <v>0.05</v>
      </c>
      <c r="E17" s="83">
        <v>0.42</v>
      </c>
      <c r="F17" s="83"/>
      <c r="G17" s="83"/>
      <c r="H17" s="83">
        <v>0.255</v>
      </c>
      <c r="I17" s="151">
        <v>0.214</v>
      </c>
      <c r="J17" s="156"/>
      <c r="K17" s="56" t="s">
        <v>20</v>
      </c>
      <c r="L17" s="153">
        <f t="shared" si="1"/>
        <v>0</v>
      </c>
      <c r="M17" s="154">
        <f t="shared" si="2"/>
        <v>0</v>
      </c>
      <c r="N17" s="154">
        <f t="shared" si="3"/>
        <v>0</v>
      </c>
      <c r="O17" s="154">
        <f t="shared" si="4"/>
        <v>0</v>
      </c>
      <c r="P17" s="154">
        <f t="shared" si="5"/>
        <v>0</v>
      </c>
      <c r="Q17" s="155">
        <f t="shared" si="6"/>
        <v>0</v>
      </c>
    </row>
    <row r="18" spans="1:17" ht="21" x14ac:dyDescent="0.15">
      <c r="A18" s="3" t="s">
        <v>26</v>
      </c>
      <c r="B18" s="47" t="s">
        <v>371</v>
      </c>
      <c r="C18" s="56" t="s">
        <v>372</v>
      </c>
      <c r="D18" s="150"/>
      <c r="E18" s="83">
        <v>0.43</v>
      </c>
      <c r="F18" s="83">
        <v>6.4000000000000001E-2</v>
      </c>
      <c r="G18" s="83"/>
      <c r="H18" s="83"/>
      <c r="I18" s="151">
        <v>0.36499999999999999</v>
      </c>
      <c r="J18" s="156"/>
      <c r="K18" s="56" t="s">
        <v>20</v>
      </c>
      <c r="L18" s="153">
        <f t="shared" si="1"/>
        <v>0</v>
      </c>
      <c r="M18" s="154">
        <f t="shared" si="2"/>
        <v>0</v>
      </c>
      <c r="N18" s="154">
        <f t="shared" si="3"/>
        <v>0</v>
      </c>
      <c r="O18" s="154">
        <f t="shared" si="4"/>
        <v>0</v>
      </c>
      <c r="P18" s="154">
        <f t="shared" si="5"/>
        <v>0</v>
      </c>
      <c r="Q18" s="155">
        <f t="shared" si="6"/>
        <v>0</v>
      </c>
    </row>
    <row r="19" spans="1:17" ht="21" x14ac:dyDescent="0.15">
      <c r="A19" s="3" t="s">
        <v>26</v>
      </c>
      <c r="B19" s="47" t="s">
        <v>371</v>
      </c>
      <c r="C19" s="56" t="s">
        <v>373</v>
      </c>
      <c r="D19" s="150"/>
      <c r="E19" s="83">
        <v>0.52800000000000002</v>
      </c>
      <c r="F19" s="83">
        <v>6.5000000000000002E-2</v>
      </c>
      <c r="G19" s="83"/>
      <c r="H19" s="83"/>
      <c r="I19" s="151">
        <v>0.46200000000000002</v>
      </c>
      <c r="J19" s="156"/>
      <c r="K19" s="56" t="s">
        <v>20</v>
      </c>
      <c r="L19" s="153">
        <f t="shared" si="1"/>
        <v>0</v>
      </c>
      <c r="M19" s="154">
        <f t="shared" si="2"/>
        <v>0</v>
      </c>
      <c r="N19" s="154">
        <f t="shared" si="3"/>
        <v>0</v>
      </c>
      <c r="O19" s="154">
        <f t="shared" si="4"/>
        <v>0</v>
      </c>
      <c r="P19" s="154">
        <f t="shared" si="5"/>
        <v>0</v>
      </c>
      <c r="Q19" s="155">
        <f t="shared" si="6"/>
        <v>0</v>
      </c>
    </row>
    <row r="20" spans="1:17" ht="21" x14ac:dyDescent="0.15">
      <c r="A20" s="3" t="s">
        <v>26</v>
      </c>
      <c r="B20" s="47" t="s">
        <v>112</v>
      </c>
      <c r="C20" s="56" t="s">
        <v>113</v>
      </c>
      <c r="D20" s="150">
        <v>5.3999999999999999E-2</v>
      </c>
      <c r="E20" s="83">
        <v>0.49399999999999999</v>
      </c>
      <c r="F20" s="83"/>
      <c r="G20" s="83"/>
      <c r="H20" s="83">
        <v>0.30199999999999999</v>
      </c>
      <c r="I20" s="151">
        <v>0.245</v>
      </c>
      <c r="J20" s="156"/>
      <c r="K20" s="56" t="s">
        <v>20</v>
      </c>
      <c r="L20" s="153">
        <f t="shared" si="1"/>
        <v>0</v>
      </c>
      <c r="M20" s="154">
        <f t="shared" si="2"/>
        <v>0</v>
      </c>
      <c r="N20" s="154">
        <f t="shared" si="3"/>
        <v>0</v>
      </c>
      <c r="O20" s="154">
        <f t="shared" si="4"/>
        <v>0</v>
      </c>
      <c r="P20" s="154">
        <f t="shared" si="5"/>
        <v>0</v>
      </c>
      <c r="Q20" s="155">
        <f t="shared" si="6"/>
        <v>0</v>
      </c>
    </row>
    <row r="21" spans="1:17" ht="21" customHeight="1" x14ac:dyDescent="0.15">
      <c r="A21" s="3"/>
      <c r="B21" s="47" t="s">
        <v>112</v>
      </c>
      <c r="C21" s="56" t="s">
        <v>114</v>
      </c>
      <c r="D21" s="150">
        <v>6.2E-2</v>
      </c>
      <c r="E21" s="83">
        <v>0.59899999999999998</v>
      </c>
      <c r="F21" s="83"/>
      <c r="G21" s="83"/>
      <c r="H21" s="83">
        <v>0.35</v>
      </c>
      <c r="I21" s="151">
        <v>0.31</v>
      </c>
      <c r="J21" s="156"/>
      <c r="K21" s="56" t="s">
        <v>20</v>
      </c>
      <c r="L21" s="153">
        <f t="shared" si="1"/>
        <v>0</v>
      </c>
      <c r="M21" s="154">
        <f t="shared" si="2"/>
        <v>0</v>
      </c>
      <c r="N21" s="154">
        <f t="shared" si="3"/>
        <v>0</v>
      </c>
      <c r="O21" s="154">
        <f t="shared" si="4"/>
        <v>0</v>
      </c>
      <c r="P21" s="154">
        <f t="shared" si="5"/>
        <v>0</v>
      </c>
      <c r="Q21" s="155">
        <f t="shared" si="6"/>
        <v>0</v>
      </c>
    </row>
    <row r="22" spans="1:17" ht="21" customHeight="1" x14ac:dyDescent="0.15">
      <c r="A22" s="3"/>
      <c r="B22" s="230"/>
      <c r="C22" s="231"/>
      <c r="D22" s="232"/>
      <c r="E22" s="233"/>
      <c r="F22" s="233"/>
      <c r="G22" s="233"/>
      <c r="H22" s="233"/>
      <c r="I22" s="234"/>
      <c r="J22" s="214"/>
      <c r="K22" s="186"/>
      <c r="L22" s="153">
        <f t="shared" si="1"/>
        <v>0</v>
      </c>
      <c r="M22" s="154">
        <f t="shared" si="2"/>
        <v>0</v>
      </c>
      <c r="N22" s="154">
        <f t="shared" si="3"/>
        <v>0</v>
      </c>
      <c r="O22" s="154">
        <f t="shared" si="4"/>
        <v>0</v>
      </c>
      <c r="P22" s="154">
        <f t="shared" si="5"/>
        <v>0</v>
      </c>
      <c r="Q22" s="155">
        <f t="shared" si="6"/>
        <v>0</v>
      </c>
    </row>
    <row r="23" spans="1:17" ht="21" customHeight="1" x14ac:dyDescent="0.15">
      <c r="A23" s="3"/>
      <c r="B23" s="230"/>
      <c r="C23" s="231"/>
      <c r="D23" s="232"/>
      <c r="E23" s="233"/>
      <c r="F23" s="233"/>
      <c r="G23" s="233"/>
      <c r="H23" s="233"/>
      <c r="I23" s="234"/>
      <c r="J23" s="214"/>
      <c r="K23" s="186"/>
      <c r="L23" s="153">
        <f t="shared" si="1"/>
        <v>0</v>
      </c>
      <c r="M23" s="154">
        <f t="shared" si="2"/>
        <v>0</v>
      </c>
      <c r="N23" s="154">
        <f t="shared" si="3"/>
        <v>0</v>
      </c>
      <c r="O23" s="154">
        <f t="shared" si="4"/>
        <v>0</v>
      </c>
      <c r="P23" s="154">
        <f t="shared" si="5"/>
        <v>0</v>
      </c>
      <c r="Q23" s="155">
        <f t="shared" si="6"/>
        <v>0</v>
      </c>
    </row>
    <row r="24" spans="1:17" ht="21" customHeight="1" x14ac:dyDescent="0.15">
      <c r="A24" s="3"/>
      <c r="B24" s="230"/>
      <c r="C24" s="231"/>
      <c r="D24" s="232"/>
      <c r="E24" s="233"/>
      <c r="F24" s="233"/>
      <c r="G24" s="233"/>
      <c r="H24" s="233"/>
      <c r="I24" s="234"/>
      <c r="J24" s="214"/>
      <c r="K24" s="186"/>
      <c r="L24" s="153">
        <f t="shared" si="1"/>
        <v>0</v>
      </c>
      <c r="M24" s="154">
        <f t="shared" si="2"/>
        <v>0</v>
      </c>
      <c r="N24" s="154">
        <f t="shared" si="3"/>
        <v>0</v>
      </c>
      <c r="O24" s="154">
        <f t="shared" si="4"/>
        <v>0</v>
      </c>
      <c r="P24" s="154">
        <f t="shared" si="5"/>
        <v>0</v>
      </c>
      <c r="Q24" s="155">
        <f t="shared" si="6"/>
        <v>0</v>
      </c>
    </row>
    <row r="25" spans="1:17" ht="21.75" thickBot="1" x14ac:dyDescent="0.2">
      <c r="A25" s="3" t="s">
        <v>26</v>
      </c>
      <c r="B25" s="161"/>
      <c r="C25" s="162"/>
      <c r="D25" s="235"/>
      <c r="E25" s="236"/>
      <c r="F25" s="236"/>
      <c r="G25" s="236"/>
      <c r="H25" s="236"/>
      <c r="I25" s="237"/>
      <c r="J25" s="161"/>
      <c r="K25" s="162"/>
      <c r="L25" s="190">
        <f t="shared" si="1"/>
        <v>0</v>
      </c>
      <c r="M25" s="191">
        <f t="shared" si="2"/>
        <v>0</v>
      </c>
      <c r="N25" s="191">
        <f t="shared" si="3"/>
        <v>0</v>
      </c>
      <c r="O25" s="191">
        <f t="shared" si="4"/>
        <v>0</v>
      </c>
      <c r="P25" s="191">
        <f t="shared" si="5"/>
        <v>0</v>
      </c>
      <c r="Q25" s="192">
        <f t="shared" si="6"/>
        <v>0</v>
      </c>
    </row>
    <row r="26" spans="1:17" ht="21.75" thickTop="1" x14ac:dyDescent="0.15">
      <c r="A26" s="3" t="s">
        <v>26</v>
      </c>
      <c r="B26" s="357" t="s">
        <v>370</v>
      </c>
      <c r="C26" s="358"/>
      <c r="D26" s="358"/>
      <c r="E26" s="358"/>
      <c r="F26" s="358"/>
      <c r="G26" s="358"/>
      <c r="H26" s="358"/>
      <c r="I26" s="358"/>
      <c r="J26" s="358"/>
      <c r="K26" s="359"/>
      <c r="L26" s="106">
        <f t="shared" ref="L26:Q26" si="7">SUM(L7:L25)</f>
        <v>0</v>
      </c>
      <c r="M26" s="108">
        <f t="shared" si="7"/>
        <v>0</v>
      </c>
      <c r="N26" s="108">
        <f t="shared" si="7"/>
        <v>0</v>
      </c>
      <c r="O26" s="108">
        <f t="shared" si="7"/>
        <v>0</v>
      </c>
      <c r="P26" s="108">
        <f t="shared" si="7"/>
        <v>0</v>
      </c>
      <c r="Q26" s="107">
        <f t="shared" si="7"/>
        <v>0</v>
      </c>
    </row>
  </sheetData>
  <sheetProtection insertRows="0" deleteRows="0"/>
  <protectedRanges>
    <protectedRange sqref="J7:J21" name="範囲1"/>
    <protectedRange sqref="B22:K25" name="範囲2"/>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70C0"/>
    <pageSetUpPr autoPageBreaks="0"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2" hidden="1" customWidth="1"/>
    <col min="2" max="2" width="13" style="2" customWidth="1"/>
    <col min="3" max="3" width="6.90625" style="4" bestFit="1" customWidth="1"/>
    <col min="4" max="9" width="4.7265625" style="2" bestFit="1" customWidth="1"/>
    <col min="10" max="10" width="6.1796875" style="2" bestFit="1" customWidth="1"/>
    <col min="11" max="11" width="3" style="4" bestFit="1" customWidth="1"/>
    <col min="12" max="12" width="6.26953125" style="2" bestFit="1" customWidth="1"/>
    <col min="13" max="13" width="6.36328125" style="2" bestFit="1" customWidth="1"/>
    <col min="14" max="14" width="6.26953125" style="2" bestFit="1" customWidth="1"/>
    <col min="15" max="15" width="6.1796875" style="2" bestFit="1" customWidth="1"/>
    <col min="16" max="16" width="6.36328125" style="2" bestFit="1" customWidth="1"/>
    <col min="17" max="17" width="6.26953125" style="2" bestFit="1" customWidth="1"/>
    <col min="18" max="16384" width="8.7265625" style="2"/>
  </cols>
  <sheetData>
    <row r="1" spans="1:17" s="71" customFormat="1" ht="12" customHeight="1" x14ac:dyDescent="0.15">
      <c r="B1" s="72" t="s">
        <v>367</v>
      </c>
      <c r="C1" s="73"/>
      <c r="D1" s="74"/>
      <c r="E1" s="74"/>
      <c r="F1" s="74"/>
      <c r="G1" s="74"/>
      <c r="H1" s="74"/>
      <c r="I1" s="74"/>
      <c r="J1" s="74"/>
      <c r="K1" s="75"/>
      <c r="L1" s="74"/>
      <c r="M1" s="74"/>
      <c r="N1" s="74"/>
      <c r="O1" s="74"/>
      <c r="P1" s="74"/>
      <c r="Q1" s="74"/>
    </row>
    <row r="2" spans="1:17" s="76" customFormat="1" ht="12" customHeight="1" x14ac:dyDescent="0.15">
      <c r="B2" s="77" t="s">
        <v>368</v>
      </c>
      <c r="C2" s="77"/>
      <c r="D2" s="77"/>
      <c r="E2" s="77"/>
      <c r="F2" s="77"/>
      <c r="G2" s="77"/>
      <c r="H2" s="77"/>
      <c r="I2" s="77"/>
      <c r="J2" s="77"/>
      <c r="K2" s="77"/>
      <c r="L2" s="77"/>
      <c r="M2" s="77"/>
      <c r="N2" s="77"/>
      <c r="O2" s="77"/>
      <c r="P2" s="77"/>
      <c r="Q2" s="77"/>
    </row>
    <row r="3" spans="1:17" s="71" customFormat="1" ht="12" customHeight="1" x14ac:dyDescent="0.15">
      <c r="B3" s="77" t="s">
        <v>515</v>
      </c>
      <c r="C3" s="77"/>
      <c r="D3" s="77"/>
      <c r="E3" s="77"/>
      <c r="F3" s="77"/>
      <c r="G3" s="77"/>
      <c r="H3" s="77"/>
      <c r="I3" s="77"/>
      <c r="J3" s="77"/>
      <c r="K3" s="77"/>
      <c r="L3" s="77"/>
      <c r="M3" s="77"/>
      <c r="N3" s="77"/>
      <c r="O3" s="77"/>
      <c r="P3" s="77"/>
      <c r="Q3" s="77"/>
    </row>
    <row r="4" spans="1:17" ht="12" customHeight="1" x14ac:dyDescent="0.15">
      <c r="B4" s="13"/>
      <c r="C4" s="13"/>
      <c r="D4" s="13"/>
      <c r="E4" s="13"/>
      <c r="F4" s="13"/>
      <c r="G4" s="13"/>
      <c r="H4" s="13"/>
      <c r="I4" s="13"/>
      <c r="J4" s="13"/>
      <c r="K4" s="13"/>
      <c r="L4" s="13"/>
      <c r="M4" s="13"/>
      <c r="N4" s="13"/>
      <c r="O4" s="13"/>
      <c r="P4" s="13"/>
      <c r="Q4" s="13"/>
    </row>
    <row r="5" spans="1:17" ht="12" customHeight="1" x14ac:dyDescent="0.15">
      <c r="A5" s="2" t="s">
        <v>369</v>
      </c>
      <c r="B5" s="326" t="s">
        <v>1</v>
      </c>
      <c r="C5" s="326" t="s">
        <v>2</v>
      </c>
      <c r="D5" s="344" t="s">
        <v>3</v>
      </c>
      <c r="E5" s="345"/>
      <c r="F5" s="345"/>
      <c r="G5" s="345"/>
      <c r="H5" s="345"/>
      <c r="I5" s="346"/>
      <c r="J5" s="326" t="s">
        <v>4</v>
      </c>
      <c r="K5" s="326" t="s">
        <v>5</v>
      </c>
      <c r="L5" s="344" t="s">
        <v>6</v>
      </c>
      <c r="M5" s="345"/>
      <c r="N5" s="345"/>
      <c r="O5" s="345"/>
      <c r="P5" s="345"/>
      <c r="Q5" s="346"/>
    </row>
    <row r="6" spans="1:17" ht="42.75" thickBot="1" x14ac:dyDescent="0.2">
      <c r="A6" s="3" t="s">
        <v>83</v>
      </c>
      <c r="B6" s="328"/>
      <c r="C6" s="328"/>
      <c r="D6" s="6" t="s">
        <v>84</v>
      </c>
      <c r="E6" s="7" t="s">
        <v>85</v>
      </c>
      <c r="F6" s="7" t="s">
        <v>86</v>
      </c>
      <c r="G6" s="7" t="s">
        <v>87</v>
      </c>
      <c r="H6" s="7" t="s">
        <v>88</v>
      </c>
      <c r="I6" s="8" t="s">
        <v>7</v>
      </c>
      <c r="J6" s="328"/>
      <c r="K6" s="328"/>
      <c r="L6" s="6" t="s">
        <v>84</v>
      </c>
      <c r="M6" s="7" t="s">
        <v>85</v>
      </c>
      <c r="N6" s="7" t="s">
        <v>86</v>
      </c>
      <c r="O6" s="7" t="s">
        <v>87</v>
      </c>
      <c r="P6" s="7" t="s">
        <v>88</v>
      </c>
      <c r="Q6" s="8" t="s">
        <v>7</v>
      </c>
    </row>
    <row r="7" spans="1:17" ht="21.75" thickTop="1" x14ac:dyDescent="0.15">
      <c r="A7" s="3" t="s">
        <v>26</v>
      </c>
      <c r="B7" s="47" t="s">
        <v>115</v>
      </c>
      <c r="C7" s="56" t="s">
        <v>116</v>
      </c>
      <c r="D7" s="150">
        <v>3.3000000000000002E-2</v>
      </c>
      <c r="E7" s="83">
        <v>0.61899999999999999</v>
      </c>
      <c r="F7" s="83">
        <v>0.41199999999999998</v>
      </c>
      <c r="G7" s="83"/>
      <c r="H7" s="83"/>
      <c r="I7" s="151">
        <v>0.23899999999999999</v>
      </c>
      <c r="J7" s="156"/>
      <c r="K7" s="56" t="s">
        <v>102</v>
      </c>
      <c r="L7" s="153">
        <f t="shared" ref="L7:Q10" si="0">ROUNDDOWN(D7*$J7,3)</f>
        <v>0</v>
      </c>
      <c r="M7" s="154">
        <f t="shared" si="0"/>
        <v>0</v>
      </c>
      <c r="N7" s="154">
        <f t="shared" si="0"/>
        <v>0</v>
      </c>
      <c r="O7" s="154">
        <f t="shared" si="0"/>
        <v>0</v>
      </c>
      <c r="P7" s="154">
        <f t="shared" si="0"/>
        <v>0</v>
      </c>
      <c r="Q7" s="155">
        <f t="shared" si="0"/>
        <v>0</v>
      </c>
    </row>
    <row r="8" spans="1:17" ht="21" x14ac:dyDescent="0.15">
      <c r="A8" s="3" t="s">
        <v>26</v>
      </c>
      <c r="B8" s="47" t="s">
        <v>115</v>
      </c>
      <c r="C8" s="56" t="s">
        <v>117</v>
      </c>
      <c r="D8" s="150">
        <v>3.3000000000000002E-2</v>
      </c>
      <c r="E8" s="83">
        <v>1.986</v>
      </c>
      <c r="F8" s="83"/>
      <c r="G8" s="83"/>
      <c r="H8" s="83">
        <v>1.732</v>
      </c>
      <c r="I8" s="151">
        <v>0.28699999999999998</v>
      </c>
      <c r="J8" s="156"/>
      <c r="K8" s="56" t="s">
        <v>102</v>
      </c>
      <c r="L8" s="153">
        <f t="shared" si="0"/>
        <v>0</v>
      </c>
      <c r="M8" s="154">
        <f t="shared" si="0"/>
        <v>0</v>
      </c>
      <c r="N8" s="154">
        <f t="shared" si="0"/>
        <v>0</v>
      </c>
      <c r="O8" s="154">
        <f t="shared" si="0"/>
        <v>0</v>
      </c>
      <c r="P8" s="154">
        <f t="shared" si="0"/>
        <v>0</v>
      </c>
      <c r="Q8" s="155">
        <f t="shared" si="0"/>
        <v>0</v>
      </c>
    </row>
    <row r="9" spans="1:17" ht="21" x14ac:dyDescent="0.15">
      <c r="A9" s="3" t="s">
        <v>26</v>
      </c>
      <c r="B9" s="47" t="s">
        <v>115</v>
      </c>
      <c r="C9" s="56" t="s">
        <v>118</v>
      </c>
      <c r="D9" s="150">
        <v>3.3000000000000002E-2</v>
      </c>
      <c r="E9" s="83">
        <v>0.61899999999999999</v>
      </c>
      <c r="F9" s="83">
        <v>0.41199999999999998</v>
      </c>
      <c r="G9" s="83"/>
      <c r="H9" s="83"/>
      <c r="I9" s="151">
        <v>0.23899999999999999</v>
      </c>
      <c r="J9" s="156"/>
      <c r="K9" s="56" t="s">
        <v>102</v>
      </c>
      <c r="L9" s="153">
        <f t="shared" si="0"/>
        <v>0</v>
      </c>
      <c r="M9" s="154">
        <f t="shared" si="0"/>
        <v>0</v>
      </c>
      <c r="N9" s="154">
        <f t="shared" si="0"/>
        <v>0</v>
      </c>
      <c r="O9" s="154">
        <f t="shared" si="0"/>
        <v>0</v>
      </c>
      <c r="P9" s="154">
        <f t="shared" si="0"/>
        <v>0</v>
      </c>
      <c r="Q9" s="155">
        <f t="shared" si="0"/>
        <v>0</v>
      </c>
    </row>
    <row r="10" spans="1:17" ht="21" x14ac:dyDescent="0.15">
      <c r="A10" s="3" t="s">
        <v>26</v>
      </c>
      <c r="B10" s="47" t="s">
        <v>115</v>
      </c>
      <c r="C10" s="56" t="s">
        <v>119</v>
      </c>
      <c r="D10" s="150">
        <v>3.3000000000000002E-2</v>
      </c>
      <c r="E10" s="83">
        <v>1.986</v>
      </c>
      <c r="F10" s="83"/>
      <c r="G10" s="83"/>
      <c r="H10" s="83">
        <v>1.732</v>
      </c>
      <c r="I10" s="151">
        <v>0.28699999999999998</v>
      </c>
      <c r="J10" s="156"/>
      <c r="K10" s="56" t="s">
        <v>102</v>
      </c>
      <c r="L10" s="153">
        <f t="shared" si="0"/>
        <v>0</v>
      </c>
      <c r="M10" s="154">
        <f t="shared" si="0"/>
        <v>0</v>
      </c>
      <c r="N10" s="154">
        <f t="shared" si="0"/>
        <v>0</v>
      </c>
      <c r="O10" s="154">
        <f t="shared" si="0"/>
        <v>0</v>
      </c>
      <c r="P10" s="154">
        <f t="shared" si="0"/>
        <v>0</v>
      </c>
      <c r="Q10" s="155">
        <f t="shared" si="0"/>
        <v>0</v>
      </c>
    </row>
    <row r="11" spans="1:17" ht="21" x14ac:dyDescent="0.15">
      <c r="A11" s="3" t="s">
        <v>26</v>
      </c>
      <c r="B11" s="47" t="s">
        <v>374</v>
      </c>
      <c r="C11" s="56" t="s">
        <v>375</v>
      </c>
      <c r="D11" s="150"/>
      <c r="E11" s="83">
        <v>2.33</v>
      </c>
      <c r="F11" s="83"/>
      <c r="G11" s="83"/>
      <c r="H11" s="83">
        <v>1.8160000000000001</v>
      </c>
      <c r="I11" s="83">
        <v>0.51300000000000001</v>
      </c>
      <c r="J11" s="156"/>
      <c r="K11" s="56" t="s">
        <v>102</v>
      </c>
      <c r="L11" s="153">
        <f t="shared" ref="L11:Q11" si="1">ROUNDDOWN(D11*$J11,3)</f>
        <v>0</v>
      </c>
      <c r="M11" s="154">
        <f t="shared" si="1"/>
        <v>0</v>
      </c>
      <c r="N11" s="154">
        <f t="shared" si="1"/>
        <v>0</v>
      </c>
      <c r="O11" s="154">
        <f t="shared" si="1"/>
        <v>0</v>
      </c>
      <c r="P11" s="154">
        <f t="shared" si="1"/>
        <v>0</v>
      </c>
      <c r="Q11" s="155">
        <f t="shared" si="1"/>
        <v>0</v>
      </c>
    </row>
    <row r="12" spans="1:17" ht="21" x14ac:dyDescent="0.15">
      <c r="A12" s="3" t="s">
        <v>26</v>
      </c>
      <c r="B12" s="47" t="s">
        <v>374</v>
      </c>
      <c r="C12" s="56" t="s">
        <v>376</v>
      </c>
      <c r="D12" s="150"/>
      <c r="E12" s="83">
        <v>3.1190000000000002</v>
      </c>
      <c r="F12" s="83"/>
      <c r="G12" s="83"/>
      <c r="H12" s="83">
        <v>2.5579999999999998</v>
      </c>
      <c r="I12" s="151">
        <v>0.56100000000000005</v>
      </c>
      <c r="J12" s="156"/>
      <c r="K12" s="56" t="s">
        <v>102</v>
      </c>
      <c r="L12" s="153">
        <f t="shared" ref="L12:Q12" si="2">ROUNDDOWN(D12*$J12,3)</f>
        <v>0</v>
      </c>
      <c r="M12" s="154">
        <f t="shared" si="2"/>
        <v>0</v>
      </c>
      <c r="N12" s="154">
        <f t="shared" si="2"/>
        <v>0</v>
      </c>
      <c r="O12" s="154">
        <f t="shared" si="2"/>
        <v>0</v>
      </c>
      <c r="P12" s="154">
        <f t="shared" si="2"/>
        <v>0</v>
      </c>
      <c r="Q12" s="155">
        <f t="shared" si="2"/>
        <v>0</v>
      </c>
    </row>
    <row r="13" spans="1:17" ht="21" x14ac:dyDescent="0.15">
      <c r="A13" s="3" t="s">
        <v>26</v>
      </c>
      <c r="B13" s="47" t="s">
        <v>374</v>
      </c>
      <c r="C13" s="56" t="s">
        <v>377</v>
      </c>
      <c r="D13" s="150"/>
      <c r="E13" s="83">
        <v>2.33</v>
      </c>
      <c r="F13" s="83"/>
      <c r="G13" s="83"/>
      <c r="H13" s="83">
        <v>1.8160000000000001</v>
      </c>
      <c r="I13" s="83">
        <v>0.51300000000000001</v>
      </c>
      <c r="J13" s="156"/>
      <c r="K13" s="56" t="s">
        <v>102</v>
      </c>
      <c r="L13" s="153">
        <f t="shared" ref="L13:Q21" si="3">ROUNDDOWN(D13*$J13,3)</f>
        <v>0</v>
      </c>
      <c r="M13" s="154">
        <f t="shared" si="3"/>
        <v>0</v>
      </c>
      <c r="N13" s="154">
        <f t="shared" si="3"/>
        <v>0</v>
      </c>
      <c r="O13" s="154">
        <f t="shared" si="3"/>
        <v>0</v>
      </c>
      <c r="P13" s="154">
        <f t="shared" si="3"/>
        <v>0</v>
      </c>
      <c r="Q13" s="155">
        <f t="shared" si="3"/>
        <v>0</v>
      </c>
    </row>
    <row r="14" spans="1:17" ht="21" x14ac:dyDescent="0.15">
      <c r="A14" s="3" t="s">
        <v>26</v>
      </c>
      <c r="B14" s="47" t="s">
        <v>374</v>
      </c>
      <c r="C14" s="56" t="s">
        <v>378</v>
      </c>
      <c r="D14" s="150"/>
      <c r="E14" s="83">
        <v>3.1190000000000002</v>
      </c>
      <c r="F14" s="83"/>
      <c r="G14" s="83"/>
      <c r="H14" s="83">
        <v>2.5579999999999998</v>
      </c>
      <c r="I14" s="151">
        <v>0.56100000000000005</v>
      </c>
      <c r="J14" s="156"/>
      <c r="K14" s="56" t="s">
        <v>102</v>
      </c>
      <c r="L14" s="153">
        <f t="shared" si="3"/>
        <v>0</v>
      </c>
      <c r="M14" s="154">
        <f t="shared" si="3"/>
        <v>0</v>
      </c>
      <c r="N14" s="154">
        <f t="shared" si="3"/>
        <v>0</v>
      </c>
      <c r="O14" s="154">
        <f t="shared" si="3"/>
        <v>0</v>
      </c>
      <c r="P14" s="154">
        <f t="shared" si="3"/>
        <v>0</v>
      </c>
      <c r="Q14" s="155">
        <f t="shared" si="3"/>
        <v>0</v>
      </c>
    </row>
    <row r="15" spans="1:17" ht="21" x14ac:dyDescent="0.15">
      <c r="A15" s="3" t="s">
        <v>26</v>
      </c>
      <c r="B15" s="156"/>
      <c r="C15" s="157"/>
      <c r="D15" s="158"/>
      <c r="E15" s="159"/>
      <c r="F15" s="159"/>
      <c r="G15" s="159"/>
      <c r="H15" s="159"/>
      <c r="I15" s="160"/>
      <c r="J15" s="156"/>
      <c r="K15" s="157"/>
      <c r="L15" s="153">
        <f t="shared" ref="L15:Q17" si="4">ROUNDDOWN(D15*$J15,3)</f>
        <v>0</v>
      </c>
      <c r="M15" s="154">
        <f t="shared" si="4"/>
        <v>0</v>
      </c>
      <c r="N15" s="154">
        <f t="shared" si="4"/>
        <v>0</v>
      </c>
      <c r="O15" s="154">
        <f t="shared" si="4"/>
        <v>0</v>
      </c>
      <c r="P15" s="154">
        <f t="shared" si="4"/>
        <v>0</v>
      </c>
      <c r="Q15" s="155">
        <f t="shared" si="4"/>
        <v>0</v>
      </c>
    </row>
    <row r="16" spans="1:17" ht="21" x14ac:dyDescent="0.15">
      <c r="A16" s="3" t="s">
        <v>26</v>
      </c>
      <c r="B16" s="156"/>
      <c r="C16" s="157"/>
      <c r="D16" s="158"/>
      <c r="E16" s="159"/>
      <c r="F16" s="159"/>
      <c r="G16" s="159"/>
      <c r="H16" s="159"/>
      <c r="I16" s="160"/>
      <c r="J16" s="156"/>
      <c r="K16" s="157"/>
      <c r="L16" s="153">
        <f t="shared" si="4"/>
        <v>0</v>
      </c>
      <c r="M16" s="154">
        <f t="shared" si="4"/>
        <v>0</v>
      </c>
      <c r="N16" s="154">
        <f t="shared" si="4"/>
        <v>0</v>
      </c>
      <c r="O16" s="154">
        <f t="shared" si="4"/>
        <v>0</v>
      </c>
      <c r="P16" s="154">
        <f t="shared" si="4"/>
        <v>0</v>
      </c>
      <c r="Q16" s="155">
        <f t="shared" si="4"/>
        <v>0</v>
      </c>
    </row>
    <row r="17" spans="1:17" ht="21" x14ac:dyDescent="0.15">
      <c r="A17" s="3" t="s">
        <v>26</v>
      </c>
      <c r="B17" s="156"/>
      <c r="C17" s="157"/>
      <c r="D17" s="158"/>
      <c r="E17" s="159"/>
      <c r="F17" s="159"/>
      <c r="G17" s="159"/>
      <c r="H17" s="159"/>
      <c r="I17" s="160"/>
      <c r="J17" s="156"/>
      <c r="K17" s="157"/>
      <c r="L17" s="153">
        <f t="shared" si="4"/>
        <v>0</v>
      </c>
      <c r="M17" s="154">
        <f t="shared" si="4"/>
        <v>0</v>
      </c>
      <c r="N17" s="154">
        <f t="shared" si="4"/>
        <v>0</v>
      </c>
      <c r="O17" s="154">
        <f t="shared" si="4"/>
        <v>0</v>
      </c>
      <c r="P17" s="154">
        <f t="shared" si="4"/>
        <v>0</v>
      </c>
      <c r="Q17" s="155">
        <f t="shared" si="4"/>
        <v>0</v>
      </c>
    </row>
    <row r="18" spans="1:17" ht="21" x14ac:dyDescent="0.15">
      <c r="A18" s="3" t="s">
        <v>26</v>
      </c>
      <c r="B18" s="156"/>
      <c r="C18" s="157"/>
      <c r="D18" s="158"/>
      <c r="E18" s="159"/>
      <c r="F18" s="159"/>
      <c r="G18" s="159"/>
      <c r="H18" s="159"/>
      <c r="I18" s="160"/>
      <c r="J18" s="156"/>
      <c r="K18" s="157"/>
      <c r="L18" s="153">
        <f t="shared" si="3"/>
        <v>0</v>
      </c>
      <c r="M18" s="154">
        <f t="shared" si="3"/>
        <v>0</v>
      </c>
      <c r="N18" s="154">
        <f t="shared" si="3"/>
        <v>0</v>
      </c>
      <c r="O18" s="154">
        <f t="shared" si="3"/>
        <v>0</v>
      </c>
      <c r="P18" s="154">
        <f t="shared" si="3"/>
        <v>0</v>
      </c>
      <c r="Q18" s="155">
        <f t="shared" si="3"/>
        <v>0</v>
      </c>
    </row>
    <row r="19" spans="1:17" ht="21" x14ac:dyDescent="0.15">
      <c r="A19" s="3" t="s">
        <v>26</v>
      </c>
      <c r="B19" s="156"/>
      <c r="C19" s="157"/>
      <c r="D19" s="158"/>
      <c r="E19" s="159"/>
      <c r="F19" s="159"/>
      <c r="G19" s="159"/>
      <c r="H19" s="159"/>
      <c r="I19" s="160"/>
      <c r="J19" s="156"/>
      <c r="K19" s="157"/>
      <c r="L19" s="153">
        <f t="shared" si="3"/>
        <v>0</v>
      </c>
      <c r="M19" s="154">
        <f t="shared" si="3"/>
        <v>0</v>
      </c>
      <c r="N19" s="154">
        <f t="shared" si="3"/>
        <v>0</v>
      </c>
      <c r="O19" s="154">
        <f t="shared" si="3"/>
        <v>0</v>
      </c>
      <c r="P19" s="154">
        <f t="shared" si="3"/>
        <v>0</v>
      </c>
      <c r="Q19" s="155">
        <f t="shared" si="3"/>
        <v>0</v>
      </c>
    </row>
    <row r="20" spans="1:17" ht="21" x14ac:dyDescent="0.15">
      <c r="A20" s="3" t="s">
        <v>26</v>
      </c>
      <c r="B20" s="156"/>
      <c r="C20" s="157"/>
      <c r="D20" s="158"/>
      <c r="E20" s="159"/>
      <c r="F20" s="159"/>
      <c r="G20" s="159"/>
      <c r="H20" s="159"/>
      <c r="I20" s="160"/>
      <c r="J20" s="156"/>
      <c r="K20" s="157"/>
      <c r="L20" s="153">
        <f t="shared" si="3"/>
        <v>0</v>
      </c>
      <c r="M20" s="154">
        <f t="shared" si="3"/>
        <v>0</v>
      </c>
      <c r="N20" s="154">
        <f t="shared" si="3"/>
        <v>0</v>
      </c>
      <c r="O20" s="154">
        <f t="shared" si="3"/>
        <v>0</v>
      </c>
      <c r="P20" s="154">
        <f t="shared" si="3"/>
        <v>0</v>
      </c>
      <c r="Q20" s="155">
        <f t="shared" si="3"/>
        <v>0</v>
      </c>
    </row>
    <row r="21" spans="1:17" ht="21" x14ac:dyDescent="0.15">
      <c r="A21" s="3" t="s">
        <v>26</v>
      </c>
      <c r="B21" s="156"/>
      <c r="C21" s="157"/>
      <c r="D21" s="158"/>
      <c r="E21" s="159"/>
      <c r="F21" s="159"/>
      <c r="G21" s="159"/>
      <c r="H21" s="159"/>
      <c r="I21" s="160"/>
      <c r="J21" s="156"/>
      <c r="K21" s="157"/>
      <c r="L21" s="153">
        <f t="shared" si="3"/>
        <v>0</v>
      </c>
      <c r="M21" s="154">
        <f t="shared" si="3"/>
        <v>0</v>
      </c>
      <c r="N21" s="154">
        <f t="shared" si="3"/>
        <v>0</v>
      </c>
      <c r="O21" s="154">
        <f t="shared" si="3"/>
        <v>0</v>
      </c>
      <c r="P21" s="154">
        <f t="shared" si="3"/>
        <v>0</v>
      </c>
      <c r="Q21" s="155">
        <f t="shared" si="3"/>
        <v>0</v>
      </c>
    </row>
    <row r="22" spans="1:17" ht="21" x14ac:dyDescent="0.15">
      <c r="A22" s="3" t="s">
        <v>26</v>
      </c>
      <c r="B22" s="156"/>
      <c r="C22" s="157"/>
      <c r="D22" s="158"/>
      <c r="E22" s="159"/>
      <c r="F22" s="159"/>
      <c r="G22" s="159"/>
      <c r="H22" s="159"/>
      <c r="I22" s="160"/>
      <c r="J22" s="156"/>
      <c r="K22" s="157"/>
      <c r="L22" s="153">
        <f t="shared" ref="L22:Q22" si="5">ROUNDDOWN(D22*$J22,3)</f>
        <v>0</v>
      </c>
      <c r="M22" s="154">
        <f t="shared" si="5"/>
        <v>0</v>
      </c>
      <c r="N22" s="154">
        <f t="shared" si="5"/>
        <v>0</v>
      </c>
      <c r="O22" s="154">
        <f t="shared" si="5"/>
        <v>0</v>
      </c>
      <c r="P22" s="154">
        <f t="shared" si="5"/>
        <v>0</v>
      </c>
      <c r="Q22" s="155">
        <f t="shared" si="5"/>
        <v>0</v>
      </c>
    </row>
    <row r="23" spans="1:17" ht="21" x14ac:dyDescent="0.15">
      <c r="A23" s="3" t="s">
        <v>26</v>
      </c>
      <c r="B23" s="156"/>
      <c r="C23" s="157"/>
      <c r="D23" s="158"/>
      <c r="E23" s="159"/>
      <c r="F23" s="159"/>
      <c r="G23" s="159"/>
      <c r="H23" s="159"/>
      <c r="I23" s="160"/>
      <c r="J23" s="156"/>
      <c r="K23" s="157"/>
      <c r="L23" s="153">
        <f t="shared" ref="L23:Q23" si="6">ROUNDDOWN(D23*$J23,3)</f>
        <v>0</v>
      </c>
      <c r="M23" s="154">
        <f t="shared" si="6"/>
        <v>0</v>
      </c>
      <c r="N23" s="154">
        <f t="shared" si="6"/>
        <v>0</v>
      </c>
      <c r="O23" s="154">
        <f t="shared" si="6"/>
        <v>0</v>
      </c>
      <c r="P23" s="154">
        <f t="shared" si="6"/>
        <v>0</v>
      </c>
      <c r="Q23" s="155">
        <f t="shared" si="6"/>
        <v>0</v>
      </c>
    </row>
    <row r="24" spans="1:17" ht="21" x14ac:dyDescent="0.15">
      <c r="A24" s="3" t="s">
        <v>26</v>
      </c>
      <c r="B24" s="156"/>
      <c r="C24" s="157"/>
      <c r="D24" s="158"/>
      <c r="E24" s="159"/>
      <c r="F24" s="159"/>
      <c r="G24" s="159"/>
      <c r="H24" s="159"/>
      <c r="I24" s="160"/>
      <c r="J24" s="156"/>
      <c r="K24" s="157"/>
      <c r="L24" s="153">
        <f t="shared" ref="L24:Q25" si="7">ROUNDDOWN(D24*$J24,3)</f>
        <v>0</v>
      </c>
      <c r="M24" s="154">
        <f t="shared" si="7"/>
        <v>0</v>
      </c>
      <c r="N24" s="154">
        <f t="shared" si="7"/>
        <v>0</v>
      </c>
      <c r="O24" s="154">
        <f t="shared" si="7"/>
        <v>0</v>
      </c>
      <c r="P24" s="154">
        <f t="shared" si="7"/>
        <v>0</v>
      </c>
      <c r="Q24" s="155">
        <f t="shared" si="7"/>
        <v>0</v>
      </c>
    </row>
    <row r="25" spans="1:17" ht="21.75" thickBot="1" x14ac:dyDescent="0.2">
      <c r="A25" s="3" t="s">
        <v>26</v>
      </c>
      <c r="B25" s="161"/>
      <c r="C25" s="162"/>
      <c r="D25" s="164"/>
      <c r="E25" s="165"/>
      <c r="F25" s="165"/>
      <c r="G25" s="165"/>
      <c r="H25" s="165"/>
      <c r="I25" s="166"/>
      <c r="J25" s="161"/>
      <c r="K25" s="162"/>
      <c r="L25" s="168">
        <f t="shared" si="7"/>
        <v>0</v>
      </c>
      <c r="M25" s="169">
        <f t="shared" si="7"/>
        <v>0</v>
      </c>
      <c r="N25" s="169">
        <f t="shared" si="7"/>
        <v>0</v>
      </c>
      <c r="O25" s="169">
        <f t="shared" si="7"/>
        <v>0</v>
      </c>
      <c r="P25" s="169">
        <f t="shared" si="7"/>
        <v>0</v>
      </c>
      <c r="Q25" s="170">
        <f t="shared" si="7"/>
        <v>0</v>
      </c>
    </row>
    <row r="26" spans="1:17" ht="21.75" thickTop="1" x14ac:dyDescent="0.15">
      <c r="A26" s="3" t="s">
        <v>26</v>
      </c>
      <c r="B26" s="357" t="s">
        <v>370</v>
      </c>
      <c r="C26" s="358"/>
      <c r="D26" s="358"/>
      <c r="E26" s="358"/>
      <c r="F26" s="358"/>
      <c r="G26" s="358"/>
      <c r="H26" s="358"/>
      <c r="I26" s="358"/>
      <c r="J26" s="358"/>
      <c r="K26" s="359"/>
      <c r="L26" s="104">
        <f t="shared" ref="L26:Q26" si="8">SUM(L7:L25)</f>
        <v>0</v>
      </c>
      <c r="M26" s="60">
        <f t="shared" si="8"/>
        <v>0</v>
      </c>
      <c r="N26" s="60">
        <f t="shared" si="8"/>
        <v>0</v>
      </c>
      <c r="O26" s="60">
        <f t="shared" si="8"/>
        <v>0</v>
      </c>
      <c r="P26" s="60">
        <f t="shared" si="8"/>
        <v>0</v>
      </c>
      <c r="Q26" s="105">
        <f t="shared" si="8"/>
        <v>0</v>
      </c>
    </row>
  </sheetData>
  <sheetProtection insertRows="0" deleteRows="0"/>
  <protectedRanges>
    <protectedRange sqref="J7:J14" name="範囲1"/>
    <protectedRange sqref="B15:K25" name="範囲2"/>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31</vt:i4>
      </vt:variant>
    </vt:vector>
  </HeadingPairs>
  <TitlesOfParts>
    <vt:vector size="59" baseType="lpstr">
      <vt:lpstr>表紙</vt:lpstr>
      <vt:lpstr>注意事項</vt:lpstr>
      <vt:lpstr>総括表</vt:lpstr>
      <vt:lpstr>基盤</vt:lpstr>
      <vt:lpstr>公園植栽</vt:lpstr>
      <vt:lpstr>道路植栽</vt:lpstr>
      <vt:lpstr>給水設備</vt:lpstr>
      <vt:lpstr>排水設備 (側溝・雨水浸透側溝・横断溝)</vt:lpstr>
      <vt:lpstr>排水設備 (Ｌ型雨水桝・L型雨水浸透桝)</vt:lpstr>
      <vt:lpstr>排水設備 (グレーチング蓋雨水桝)</vt:lpstr>
      <vt:lpstr>排水設備 (グレーチング蓋雨水浸透桝)</vt:lpstr>
      <vt:lpstr>排水設備 (Ｕ型雨水桝(桝部)・横断溝雨水桝)</vt:lpstr>
      <vt:lpstr>排水設備 (Ｕ型雨水桝(側溝部))</vt:lpstr>
      <vt:lpstr>排水設備 (Ｕ型雨水浸透桝(桝部)) </vt:lpstr>
      <vt:lpstr>排水設備 (Ｕ型雨水浸透桝(側溝部)) </vt:lpstr>
      <vt:lpstr>排水設備 (雨水桝(１～３種)・雨水浸透桝(１種))</vt:lpstr>
      <vt:lpstr>排水設備 (汚水桝(１～３種))</vt:lpstr>
      <vt:lpstr>排水設備 (組立てマンホール（１種）)</vt:lpstr>
      <vt:lpstr>排水設備 (組立てマンホール（２種）)</vt:lpstr>
      <vt:lpstr>排水設備 (ドロップ管・副管)</vt:lpstr>
      <vt:lpstr>排水設備 (硬質塩化ビニル管)</vt:lpstr>
      <vt:lpstr>電気設備</vt:lpstr>
      <vt:lpstr>園路広場</vt:lpstr>
      <vt:lpstr>遊戯施設</vt:lpstr>
      <vt:lpstr>サービス施設</vt:lpstr>
      <vt:lpstr>管理施設（車止め・門柱）</vt:lpstr>
      <vt:lpstr>管理施設 (パイプ柵・縦格子柵)</vt:lpstr>
      <vt:lpstr>管理施設 (手すり・ﾒｯｼｭﾌｪﾝｽ・ｺﾝｸﾘｰﾄ柵)</vt:lpstr>
      <vt:lpstr>'管理施設 (パイプ柵・縦格子柵)'!Print_Area</vt:lpstr>
      <vt:lpstr>公園植栽!Print_Area</vt:lpstr>
      <vt:lpstr>注意事項!Print_Area</vt:lpstr>
      <vt:lpstr>道路植栽!Print_Area</vt:lpstr>
      <vt:lpstr>'排水設備 (側溝・雨水浸透側溝・横断溝)'!Print_Area</vt:lpstr>
      <vt:lpstr>サービス施設!Print_Titles</vt:lpstr>
      <vt:lpstr>園路広場!Print_Titles</vt:lpstr>
      <vt:lpstr>'管理施設 (パイプ柵・縦格子柵)'!Print_Titles</vt:lpstr>
      <vt:lpstr>'管理施設 (手すり・ﾒｯｼｭﾌｪﾝｽ・ｺﾝｸﾘｰﾄ柵)'!Print_Titles</vt:lpstr>
      <vt:lpstr>'管理施設（車止め・門柱）'!Print_Titles</vt:lpstr>
      <vt:lpstr>基盤!Print_Titles</vt:lpstr>
      <vt:lpstr>給水設備!Print_Titles</vt:lpstr>
      <vt:lpstr>公園植栽!Print_Titles</vt:lpstr>
      <vt:lpstr>総括表!Print_Titles</vt:lpstr>
      <vt:lpstr>電気設備!Print_Titles</vt:lpstr>
      <vt:lpstr>道路植栽!Print_Titles</vt:lpstr>
      <vt:lpstr>'排水設備 (Ｌ型雨水桝・L型雨水浸透桝)'!Print_Titles</vt:lpstr>
      <vt:lpstr>'排水設備 (Ｕ型雨水浸透桝(側溝部)) '!Print_Titles</vt:lpstr>
      <vt:lpstr>'排水設備 (Ｕ型雨水浸透桝(桝部)) '!Print_Titles</vt:lpstr>
      <vt:lpstr>'排水設備 (Ｕ型雨水桝(側溝部))'!Print_Titles</vt:lpstr>
      <vt:lpstr>'排水設備 (Ｕ型雨水桝(桝部)・横断溝雨水桝)'!Print_Titles</vt:lpstr>
      <vt:lpstr>'排水設備 (グレーチング蓋雨水浸透桝)'!Print_Titles</vt:lpstr>
      <vt:lpstr>'排水設備 (グレーチング蓋雨水桝)'!Print_Titles</vt:lpstr>
      <vt:lpstr>'排水設備 (ドロップ管・副管)'!Print_Titles</vt:lpstr>
      <vt:lpstr>'排水設備 (雨水桝(１～３種)・雨水浸透桝(１種))'!Print_Titles</vt:lpstr>
      <vt:lpstr>'排水設備 (汚水桝(１～３種))'!Print_Titles</vt:lpstr>
      <vt:lpstr>'排水設備 (硬質塩化ビニル管)'!Print_Titles</vt:lpstr>
      <vt:lpstr>'排水設備 (組立てマンホール（１種）)'!Print_Titles</vt:lpstr>
      <vt:lpstr>'排水設備 (組立てマンホール（２種）)'!Print_Titles</vt:lpstr>
      <vt:lpstr>'排水設備 (側溝・雨水浸透側溝・横断溝)'!Print_Titles</vt:lpstr>
      <vt:lpstr>遊戯施設!Print_Titles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2023-07-18T04:10:50Z</cp:lastPrinted>
  <dcterms:created xsi:type="dcterms:W3CDTF">2002-01-25T04:13:33Z</dcterms:created>
  <dcterms:modified xsi:type="dcterms:W3CDTF">2023-07-26T02:29:06Z</dcterms:modified>
</cp:coreProperties>
</file>