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85" yWindow="65476" windowWidth="8820" windowHeight="8880" tabRatio="960" activeTab="0"/>
  </bookViews>
  <sheets>
    <sheet name="計画書" sheetId="1" r:id="rId1"/>
    <sheet name="第１号 (記入例)" sheetId="2" state="hidden" r:id="rId2"/>
    <sheet name="【改正】第１号(記入例)" sheetId="3" state="hidden" r:id="rId3"/>
    <sheet name="第２号 (記入例)" sheetId="4" state="hidden" r:id="rId4"/>
    <sheet name="第３号 (記入例)" sheetId="5" state="hidden" r:id="rId5"/>
    <sheet name="第４号 (記入例)" sheetId="6" state="hidden" r:id="rId6"/>
    <sheet name="第５号 (記入例)" sheetId="7" state="hidden" r:id="rId7"/>
  </sheets>
  <definedNames>
    <definedName name="_xlfn.IFERROR" hidden="1">#NAME?</definedName>
    <definedName name="_xlnm.Print_Area" localSheetId="2">'【改正】第１号(記入例)'!$A$1:$AD$107</definedName>
    <definedName name="_xlnm.Print_Area" localSheetId="0">'計画書'!$A$1:$E$35</definedName>
  </definedNames>
  <calcPr fullCalcOnLoad="1"/>
</workbook>
</file>

<file path=xl/comments3.xml><?xml version="1.0" encoding="utf-8"?>
<comments xmlns="http://schemas.openxmlformats.org/spreadsheetml/2006/main">
  <authors>
    <author>作成者</author>
  </authors>
  <commentList>
    <comment ref="Y29" authorId="0">
      <text>
        <r>
          <rPr>
            <b/>
            <sz val="9"/>
            <rFont val="ＭＳ Ｐゴシック"/>
            <family val="3"/>
          </rPr>
          <t>「３か月」、「６か月」、「産休明け」、「お座りができる」、「要相談」など</t>
        </r>
        <r>
          <rPr>
            <sz val="9"/>
            <rFont val="ＭＳ Ｐゴシック"/>
            <family val="3"/>
          </rPr>
          <t xml:space="preserve">
</t>
        </r>
      </text>
    </comment>
    <comment ref="B22" authorId="0">
      <text>
        <r>
          <rPr>
            <b/>
            <sz val="9"/>
            <rFont val="ＭＳ Ｐゴシック"/>
            <family val="3"/>
          </rPr>
          <t>一時保育を開始した当初の年月日</t>
        </r>
      </text>
    </comment>
    <comment ref="B17" authorId="0">
      <text>
        <r>
          <rPr>
            <b/>
            <sz val="9"/>
            <rFont val="ＭＳ Ｐゴシック"/>
            <family val="3"/>
          </rPr>
          <t>一時保育実施場所を含む
保育所全体の延べ面積</t>
        </r>
        <r>
          <rPr>
            <sz val="9"/>
            <rFont val="ＭＳ Ｐゴシック"/>
            <family val="3"/>
          </rPr>
          <t xml:space="preserve">
</t>
        </r>
      </text>
    </comment>
    <comment ref="Q18" authorId="0">
      <text>
        <r>
          <rPr>
            <b/>
            <sz val="9"/>
            <rFont val="ＭＳ Ｐゴシック"/>
            <family val="3"/>
          </rPr>
          <t>※1 専用保育室を有する場合は、面積を記入すること</t>
        </r>
      </text>
    </comment>
    <comment ref="B24" authorId="0">
      <text>
        <r>
          <rPr>
            <b/>
            <sz val="9"/>
            <rFont val="ＭＳ Ｐゴシック"/>
            <family val="3"/>
          </rPr>
          <t>認可保育所及び認定こども園で、緊急保育、リフレッシュ保育を実施する場合は、「一般型」を選択</t>
        </r>
      </text>
    </comment>
    <comment ref="T40" authorId="0">
      <text>
        <r>
          <rPr>
            <b/>
            <sz val="9"/>
            <rFont val="ＭＳ Ｐゴシック"/>
            <family val="3"/>
          </rPr>
          <t>11時間までは日額を超えることは出来ません。11時間を超えた部分のみ延長利用料の該当時間となります</t>
        </r>
        <r>
          <rPr>
            <sz val="9"/>
            <rFont val="ＭＳ Ｐゴシック"/>
            <family val="3"/>
          </rPr>
          <t xml:space="preserve">
</t>
        </r>
      </text>
    </comment>
    <comment ref="J40" authorId="0">
      <text>
        <r>
          <rPr>
            <b/>
            <sz val="9"/>
            <rFont val="ＭＳ Ｐゴシック"/>
            <family val="3"/>
          </rPr>
          <t>ガイドラインを超えた料金設定をしている場合は、利用児童加算の対象外となりますので、ご注意ください。</t>
        </r>
      </text>
    </comment>
    <comment ref="J48" authorId="0">
      <text>
        <r>
          <rPr>
            <b/>
            <sz val="9"/>
            <rFont val="ＭＳ Ｐゴシック"/>
            <family val="3"/>
          </rPr>
          <t>半日（４時間）の料金が設定されている場合は、
160円×4時間=640円を超えていないか確認してください。</t>
        </r>
      </text>
    </comment>
  </commentList>
</comments>
</file>

<file path=xl/sharedStrings.xml><?xml version="1.0" encoding="utf-8"?>
<sst xmlns="http://schemas.openxmlformats.org/spreadsheetml/2006/main" count="1131" uniqueCount="410">
  <si>
    <t>横浜市一時保育事業実施届</t>
  </si>
  <si>
    <t>事業実施者（所在地）</t>
  </si>
  <si>
    <t>　　　　　（名　称）</t>
  </si>
  <si>
    <t>　横浜市一時保育事業実施要綱に基づき、一時保育事業実施届を提出します。</t>
  </si>
  <si>
    <t>１　実施保育所</t>
  </si>
  <si>
    <t>保育所名</t>
  </si>
  <si>
    <t>所在地</t>
  </si>
  <si>
    <t>２　事業実施内容</t>
  </si>
  <si>
    <t>事業開始日</t>
  </si>
  <si>
    <t>実施事業内容</t>
  </si>
  <si>
    <t>受入年齢</t>
  </si>
  <si>
    <t>月　・　火　・　水　・　木　・　金　・　土</t>
  </si>
  <si>
    <t>実施時間</t>
  </si>
  <si>
    <t>保育室</t>
  </si>
  <si>
    <t>３　利用料等</t>
  </si>
  <si>
    <t>世帯階層</t>
  </si>
  <si>
    <t>年齢区分</t>
  </si>
  <si>
    <t>３歳未満児</t>
  </si>
  <si>
    <t>ＡＢ階層</t>
  </si>
  <si>
    <t>ＣＤ階層</t>
  </si>
  <si>
    <t>３歳以上児</t>
  </si>
  <si>
    <t>利用料（日額）</t>
  </si>
  <si>
    <t>※適用時間を記入のこと</t>
  </si>
  <si>
    <t>延長利用料</t>
  </si>
  <si>
    <t>※具体的に記入すること。設定しない場合は「－」を記入すること。</t>
  </si>
  <si>
    <t>右欄には、上記のほか徴収する実費分や、利用料を別の方法で設定する場合に、その方法及び利用料などを具体的に御記入ください。</t>
  </si>
  <si>
    <t>各保育室</t>
  </si>
  <si>
    <t>平日</t>
  </si>
  <si>
    <t>土曜</t>
  </si>
  <si>
    <t>年</t>
  </si>
  <si>
    <t>月</t>
  </si>
  <si>
    <t>日</t>
  </si>
  <si>
    <t>平成</t>
  </si>
  <si>
    <t>歳</t>
  </si>
  <si>
    <t>か月から</t>
  </si>
  <si>
    <r>
      <t>歳まで</t>
    </r>
    <r>
      <rPr>
        <sz val="9"/>
        <rFont val="ＭＳ 明朝"/>
        <family val="1"/>
      </rPr>
      <t>（０歳は月齢も記入すること）</t>
    </r>
  </si>
  <si>
    <t>時</t>
  </si>
  <si>
    <t>分</t>
  </si>
  <si>
    <t>朝</t>
  </si>
  <si>
    <t>夕</t>
  </si>
  <si>
    <t>事業を実施する日</t>
  </si>
  <si>
    <t>横浜市</t>
  </si>
  <si>
    <t>区</t>
  </si>
  <si>
    <t>給食・
おやつ代</t>
  </si>
  <si>
    <t>円</t>
  </si>
  <si>
    <t>時間単位
利用料</t>
  </si>
  <si>
    <t>円/日</t>
  </si>
  <si>
    <t>円/1h</t>
  </si>
  <si>
    <t>(実施しない事業がある場合、その理由）</t>
  </si>
  <si>
    <t>４　事業担当保育士の内容</t>
  </si>
  <si>
    <t>氏名</t>
  </si>
  <si>
    <t>生年月日</t>
  </si>
  <si>
    <t>採用年月日</t>
  </si>
  <si>
    <t>雇用形態</t>
  </si>
  <si>
    <t>保育士資格</t>
  </si>
  <si>
    <t>勤務経験</t>
  </si>
  <si>
    <t>常勤</t>
  </si>
  <si>
    <t>非常勤</t>
  </si>
  <si>
    <t>S･H　　　年　　　月　　　日</t>
  </si>
  <si>
    <t>有</t>
  </si>
  <si>
    <t>無</t>
  </si>
  <si>
    <t>(有の場合)</t>
  </si>
  <si>
    <t>(S･H　　年　　月　　日取得)</t>
  </si>
  <si>
    <t>か月</t>
  </si>
  <si>
    <t>※事業担当保育士は１人以上置くこと。また、最低１人は常勤の有資格者であること。</t>
  </si>
  <si>
    <t>※雇用形態の常勤・非常勤とは、雇用契約上の区別ではなく、労働時間が１日８時間以上且つ
　月20日以上の場合を常勤とし、それに満たない場合は非常勤とする。</t>
  </si>
  <si>
    <t>横浜市一時保育事業実施内容変更届</t>
  </si>
  <si>
    <t>　横浜市一時保育事業実施要綱に基づき、一時保育事業実施内容変更届を提出します。</t>
  </si>
  <si>
    <t>事業変更適用日</t>
  </si>
  <si>
    <t>横浜市一時保育事業休止届</t>
  </si>
  <si>
    <t>　横浜市一時保育事業実施要綱に基づき、一時保育事業休止届を提出します。</t>
  </si>
  <si>
    <t>２　休止期間</t>
  </si>
  <si>
    <t>日～平成</t>
  </si>
  <si>
    <t>日まで</t>
  </si>
  <si>
    <t>３　休止する理由</t>
  </si>
  <si>
    <t>横浜市一時保育事業廃止届</t>
  </si>
  <si>
    <t>　横浜市一時保育事業実施要綱に基づき、一時保育事業廃止届を提出します。</t>
  </si>
  <si>
    <t>１　対象となる保育所</t>
  </si>
  <si>
    <t>横浜市一時保育事業各種届出通知書</t>
  </si>
  <si>
    <t>横浜市　こども青少年局長</t>
  </si>
  <si>
    <t>　横浜市一時保育事業実施要綱に基づく届出を受理したので、通知します。</t>
  </si>
  <si>
    <t>１　内訳</t>
  </si>
  <si>
    <t>３　廃止理由</t>
  </si>
  <si>
    <t>日（事業を実施する最終日の日付）</t>
  </si>
  <si>
    <t>２　事業廃止日</t>
  </si>
  <si>
    <t>件</t>
  </si>
  <si>
    <t>２　添付資料</t>
  </si>
  <si>
    <t>（第２号様式）</t>
  </si>
  <si>
    <t>（第５号様式）</t>
  </si>
  <si>
    <t>（１）横浜市一時保育事業実施届　　　　（第１号様式）・・・</t>
  </si>
  <si>
    <t>（２）横浜市一時保育事業実施内容変更届（第２号様式）・・・</t>
  </si>
  <si>
    <t>（３）横浜市一時保育事業休止届　　　　（第３号様式）・・・</t>
  </si>
  <si>
    <t>（４）横浜市一時保育事業廃止届　　　　（第４号様式）・・・</t>
  </si>
  <si>
    <t>（第４号様式）</t>
  </si>
  <si>
    <t>（第３号様式）</t>
  </si>
  <si>
    <t>（第１号様式）</t>
  </si>
  <si>
    <t>　　第１号様式～第４号様式の写し（各様式の添付資料を除く）</t>
  </si>
  <si>
    <t>□</t>
  </si>
  <si>
    <t>変更前</t>
  </si>
  <si>
    <t>変更後</t>
  </si>
  <si>
    <t>か月～</t>
  </si>
  <si>
    <t>歳まで</t>
  </si>
  <si>
    <t>分～</t>
  </si>
  <si>
    <t>平</t>
  </si>
  <si>
    <t>土</t>
  </si>
  <si>
    <t>分～開始時刻まで</t>
  </si>
  <si>
    <t>終了時刻～</t>
  </si>
  <si>
    <t>延長時間(平日)</t>
  </si>
  <si>
    <t>延長時間(土曜)</t>
  </si>
  <si>
    <t>実　施　時　間</t>
  </si>
  <si>
    <t>受　入　年　齢</t>
  </si>
  <si>
    <r>
      <t>実</t>
    </r>
    <r>
      <rPr>
        <sz val="4"/>
        <rFont val="ＭＳ 明朝"/>
        <family val="1"/>
      </rPr>
      <t xml:space="preserve"> </t>
    </r>
    <r>
      <rPr>
        <sz val="10"/>
        <rFont val="ＭＳ 明朝"/>
        <family val="1"/>
      </rPr>
      <t>施</t>
    </r>
    <r>
      <rPr>
        <sz val="4"/>
        <rFont val="ＭＳ 明朝"/>
        <family val="1"/>
      </rPr>
      <t xml:space="preserve"> </t>
    </r>
    <r>
      <rPr>
        <sz val="10"/>
        <rFont val="ＭＳ 明朝"/>
        <family val="1"/>
      </rPr>
      <t>事</t>
    </r>
    <r>
      <rPr>
        <sz val="4"/>
        <rFont val="ＭＳ 明朝"/>
        <family val="1"/>
      </rPr>
      <t xml:space="preserve"> </t>
    </r>
    <r>
      <rPr>
        <sz val="10"/>
        <rFont val="ＭＳ 明朝"/>
        <family val="1"/>
      </rPr>
      <t>業</t>
    </r>
    <r>
      <rPr>
        <sz val="4"/>
        <rFont val="ＭＳ 明朝"/>
        <family val="1"/>
      </rPr>
      <t xml:space="preserve"> </t>
    </r>
    <r>
      <rPr>
        <sz val="10"/>
        <rFont val="ＭＳ 明朝"/>
        <family val="1"/>
      </rPr>
      <t>内</t>
    </r>
    <r>
      <rPr>
        <sz val="4"/>
        <rFont val="ＭＳ 明朝"/>
        <family val="1"/>
      </rPr>
      <t xml:space="preserve"> </t>
    </r>
    <r>
      <rPr>
        <sz val="10"/>
        <rFont val="ＭＳ 明朝"/>
        <family val="1"/>
      </rPr>
      <t>容</t>
    </r>
  </si>
  <si>
    <t>月・火・水・木・金・土</t>
  </si>
  <si>
    <t>保　　育　　室</t>
  </si>
  <si>
    <t>専用保育室</t>
  </si>
  <si>
    <r>
      <t>２　事業実施内容</t>
    </r>
    <r>
      <rPr>
        <sz val="9"/>
        <rFont val="ＭＳ 明朝"/>
        <family val="1"/>
      </rPr>
      <t>（変更する項目について、変更前後の内容を記載すること。）</t>
    </r>
  </si>
  <si>
    <r>
      <t>３　利用料等（</t>
    </r>
    <r>
      <rPr>
        <sz val="9"/>
        <rFont val="ＭＳ 明朝"/>
        <family val="1"/>
      </rPr>
      <t>変更する項目について、変更前後の内容を記載すること。）</t>
    </r>
  </si>
  <si>
    <t>ＡＢ</t>
  </si>
  <si>
    <t>利用料</t>
  </si>
  <si>
    <t>給食・おやつ代</t>
  </si>
  <si>
    <t>時間単位利用料</t>
  </si>
  <si>
    <t>６　添付資料</t>
  </si>
  <si>
    <r>
      <t>４　事業担当保育士の内容</t>
    </r>
    <r>
      <rPr>
        <sz val="9"/>
        <rFont val="ＭＳ 明朝"/>
        <family val="1"/>
      </rPr>
      <t>（変更する項目について、変更前後の内容を記載すること。）</t>
    </r>
  </si>
  <si>
    <t>　　　　　　代表者
　　　　　　職氏名</t>
  </si>
  <si>
    <t>時間)</t>
  </si>
  <si>
    <t>（１）</t>
  </si>
  <si>
    <t>（２）</t>
  </si>
  <si>
    <t>　※その他参考資料（利用者向け案内や料金表等）があれば、添付してください。</t>
  </si>
  <si>
    <t>横浜市中央区中央１－１</t>
  </si>
  <si>
    <t>(福)こども青少年福祉会</t>
  </si>
  <si>
    <t>はぴねすぽっと保育園</t>
  </si>
  <si>
    <t>中央</t>
  </si>
  <si>
    <t>　中央２－２－２</t>
  </si>
  <si>
    <t>　月に４回の子育て相談や週２回の園庭開放等を実施しており、リフレッシュ保育の対象世帯についてはこちらで別に受け入れているため。</t>
  </si>
  <si>
    <r>
      <t>専用保育室（</t>
    </r>
    <r>
      <rPr>
        <b/>
        <i/>
        <u val="single"/>
        <sz val="10"/>
        <rFont val="HG丸ｺﾞｼｯｸM-PRO"/>
        <family val="3"/>
      </rPr>
      <t>３６．０</t>
    </r>
    <r>
      <rPr>
        <sz val="10"/>
        <rFont val="ＭＳ 明朝"/>
        <family val="1"/>
      </rPr>
      <t>㎡）</t>
    </r>
  </si>
  <si>
    <t>横浜　はなこ</t>
  </si>
  <si>
    <t>保育　さちこ</t>
  </si>
  <si>
    <t>・リフレッシュ保育を新たに実施</t>
  </si>
  <si>
    <t>地域住民からの要望が多かったため。</t>
  </si>
  <si>
    <r>
      <t>横浜市　</t>
    </r>
    <r>
      <rPr>
        <b/>
        <i/>
        <sz val="12"/>
        <rFont val="HG丸ｺﾞｼｯｸM-PRO"/>
        <family val="3"/>
      </rPr>
      <t>中央</t>
    </r>
    <r>
      <rPr>
        <sz val="12"/>
        <rFont val="ＭＳ 明朝"/>
        <family val="1"/>
      </rPr>
      <t>　区長</t>
    </r>
  </si>
  <si>
    <r>
      <t>理事長</t>
    </r>
    <r>
      <rPr>
        <b/>
        <i/>
        <sz val="12"/>
        <rFont val="HG丸ｺﾞｼｯｸM-PRO"/>
        <family val="3"/>
      </rPr>
      <t>　横浜　太郎</t>
    </r>
  </si>
  <si>
    <t>１</t>
  </si>
  <si>
    <r>
      <t>夕(</t>
    </r>
    <r>
      <rPr>
        <b/>
        <i/>
        <sz val="10"/>
        <rFont val="HG丸ｺﾞｼｯｸM-PRO"/>
        <family val="3"/>
      </rPr>
      <t>18</t>
    </r>
    <r>
      <rPr>
        <sz val="10"/>
        <rFont val="ＭＳ 明朝"/>
        <family val="1"/>
      </rPr>
      <t>:</t>
    </r>
    <r>
      <rPr>
        <b/>
        <i/>
        <sz val="10"/>
        <rFont val="HG丸ｺﾞｼｯｸM-PRO"/>
        <family val="3"/>
      </rPr>
      <t>30</t>
    </r>
    <r>
      <rPr>
        <sz val="10"/>
        <rFont val="ＭＳ 明朝"/>
        <family val="1"/>
      </rPr>
      <t>～</t>
    </r>
    <r>
      <rPr>
        <b/>
        <i/>
        <sz val="10"/>
        <rFont val="HG丸ｺﾞｼｯｸM-PRO"/>
        <family val="3"/>
      </rPr>
      <t>20</t>
    </r>
    <r>
      <rPr>
        <sz val="10"/>
        <rFont val="ＭＳ 明朝"/>
        <family val="1"/>
      </rPr>
      <t>:</t>
    </r>
    <r>
      <rPr>
        <b/>
        <i/>
        <sz val="10"/>
        <rFont val="HG丸ｺﾞｼｯｸM-PRO"/>
        <family val="3"/>
      </rPr>
      <t>00</t>
    </r>
    <r>
      <rPr>
        <sz val="10"/>
        <rFont val="ＭＳ 明朝"/>
        <family val="1"/>
      </rPr>
      <t>)</t>
    </r>
  </si>
  <si>
    <r>
      <t>S･H　</t>
    </r>
    <r>
      <rPr>
        <b/>
        <i/>
        <sz val="10"/>
        <rFont val="HG丸ｺﾞｼｯｸM-PRO"/>
        <family val="3"/>
      </rPr>
      <t>５８</t>
    </r>
    <r>
      <rPr>
        <sz val="10"/>
        <rFont val="ＭＳ 明朝"/>
        <family val="1"/>
      </rPr>
      <t>年　　</t>
    </r>
    <r>
      <rPr>
        <b/>
        <i/>
        <sz val="10"/>
        <rFont val="HG丸ｺﾞｼｯｸM-PRO"/>
        <family val="3"/>
      </rPr>
      <t>８</t>
    </r>
    <r>
      <rPr>
        <sz val="10"/>
        <rFont val="ＭＳ 明朝"/>
        <family val="1"/>
      </rPr>
      <t>月　　</t>
    </r>
    <r>
      <rPr>
        <b/>
        <i/>
        <sz val="10"/>
        <rFont val="HG丸ｺﾞｼｯｸM-PRO"/>
        <family val="3"/>
      </rPr>
      <t>２</t>
    </r>
    <r>
      <rPr>
        <sz val="10"/>
        <rFont val="ＭＳ 明朝"/>
        <family val="1"/>
      </rPr>
      <t>日</t>
    </r>
  </si>
  <si>
    <r>
      <t>S･H　</t>
    </r>
    <r>
      <rPr>
        <b/>
        <i/>
        <sz val="10"/>
        <rFont val="HG丸ｺﾞｼｯｸM-PRO"/>
        <family val="3"/>
      </rPr>
      <t>４６</t>
    </r>
    <r>
      <rPr>
        <sz val="10"/>
        <rFont val="ＭＳ 明朝"/>
        <family val="1"/>
      </rPr>
      <t>年　　</t>
    </r>
    <r>
      <rPr>
        <b/>
        <i/>
        <sz val="10"/>
        <rFont val="HG丸ｺﾞｼｯｸM-PRO"/>
        <family val="3"/>
      </rPr>
      <t>７</t>
    </r>
    <r>
      <rPr>
        <sz val="10"/>
        <rFont val="ＭＳ 明朝"/>
        <family val="1"/>
      </rPr>
      <t>月　　</t>
    </r>
    <r>
      <rPr>
        <b/>
        <i/>
        <sz val="10"/>
        <rFont val="HG丸ｺﾞｼｯｸM-PRO"/>
        <family val="3"/>
      </rPr>
      <t>８</t>
    </r>
    <r>
      <rPr>
        <sz val="10"/>
        <rFont val="ＭＳ 明朝"/>
        <family val="1"/>
      </rPr>
      <t>日</t>
    </r>
  </si>
  <si>
    <r>
      <t>S･H　</t>
    </r>
    <r>
      <rPr>
        <b/>
        <i/>
        <sz val="10"/>
        <rFont val="HG丸ｺﾞｼｯｸM-PRO"/>
        <family val="3"/>
      </rPr>
      <t>１８</t>
    </r>
    <r>
      <rPr>
        <sz val="10"/>
        <rFont val="ＭＳ 明朝"/>
        <family val="1"/>
      </rPr>
      <t>年　　</t>
    </r>
    <r>
      <rPr>
        <b/>
        <i/>
        <sz val="10"/>
        <rFont val="HG丸ｺﾞｼｯｸM-PRO"/>
        <family val="3"/>
      </rPr>
      <t>４</t>
    </r>
    <r>
      <rPr>
        <sz val="10"/>
        <rFont val="ＭＳ 明朝"/>
        <family val="1"/>
      </rPr>
      <t>月　　</t>
    </r>
    <r>
      <rPr>
        <b/>
        <i/>
        <sz val="10"/>
        <rFont val="HG丸ｺﾞｼｯｸM-PRO"/>
        <family val="3"/>
      </rPr>
      <t>１</t>
    </r>
    <r>
      <rPr>
        <sz val="10"/>
        <rFont val="ＭＳ 明朝"/>
        <family val="1"/>
      </rPr>
      <t>日</t>
    </r>
  </si>
  <si>
    <r>
      <t>S･H　</t>
    </r>
    <r>
      <rPr>
        <b/>
        <i/>
        <sz val="10"/>
        <rFont val="HG丸ｺﾞｼｯｸM-PRO"/>
        <family val="3"/>
      </rPr>
      <t>１５</t>
    </r>
    <r>
      <rPr>
        <sz val="10"/>
        <rFont val="ＭＳ 明朝"/>
        <family val="1"/>
      </rPr>
      <t>年　　</t>
    </r>
    <r>
      <rPr>
        <b/>
        <i/>
        <sz val="10"/>
        <rFont val="HG丸ｺﾞｼｯｸM-PRO"/>
        <family val="3"/>
      </rPr>
      <t>４</t>
    </r>
    <r>
      <rPr>
        <sz val="10"/>
        <rFont val="ＭＳ 明朝"/>
        <family val="1"/>
      </rPr>
      <t>月　　</t>
    </r>
    <r>
      <rPr>
        <b/>
        <i/>
        <sz val="10"/>
        <rFont val="HG丸ｺﾞｼｯｸM-PRO"/>
        <family val="3"/>
      </rPr>
      <t>１</t>
    </r>
    <r>
      <rPr>
        <sz val="10"/>
        <rFont val="ＭＳ 明朝"/>
        <family val="1"/>
      </rPr>
      <t>日</t>
    </r>
  </si>
  <si>
    <r>
      <t>(S･H</t>
    </r>
    <r>
      <rPr>
        <b/>
        <i/>
        <sz val="10"/>
        <rFont val="HG丸ｺﾞｼｯｸM-PRO"/>
        <family val="3"/>
      </rPr>
      <t>１８</t>
    </r>
    <r>
      <rPr>
        <sz val="10"/>
        <rFont val="ＭＳ 明朝"/>
        <family val="1"/>
      </rPr>
      <t>年　</t>
    </r>
    <r>
      <rPr>
        <b/>
        <i/>
        <sz val="10"/>
        <rFont val="HG丸ｺﾞｼｯｸM-PRO"/>
        <family val="3"/>
      </rPr>
      <t>３</t>
    </r>
    <r>
      <rPr>
        <sz val="10"/>
        <rFont val="ＭＳ 明朝"/>
        <family val="1"/>
      </rPr>
      <t>月</t>
    </r>
    <r>
      <rPr>
        <b/>
        <i/>
        <sz val="10"/>
        <rFont val="HG丸ｺﾞｼｯｸM-PRO"/>
        <family val="3"/>
      </rPr>
      <t>１３</t>
    </r>
    <r>
      <rPr>
        <sz val="10"/>
        <rFont val="ＭＳ 明朝"/>
        <family val="1"/>
      </rPr>
      <t>日取得)</t>
    </r>
  </si>
  <si>
    <t>〒</t>
  </si>
  <si>
    <t>231-9999</t>
  </si>
  <si>
    <t>〒</t>
  </si>
  <si>
    <t>231-9999</t>
  </si>
  <si>
    <t>　老朽化による改築工事に伴い、一時保育室の使用ができなくなるため。</t>
  </si>
  <si>
    <r>
      <t>横浜市　</t>
    </r>
    <r>
      <rPr>
        <sz val="12"/>
        <rFont val="HGP創英角ﾎﾟｯﾌﾟ体"/>
        <family val="3"/>
      </rPr>
      <t>中央</t>
    </r>
    <r>
      <rPr>
        <sz val="12"/>
        <rFont val="ＭＳ 明朝"/>
        <family val="1"/>
      </rPr>
      <t>　区長</t>
    </r>
  </si>
  <si>
    <t>TEL</t>
  </si>
  <si>
    <t>671-2399</t>
  </si>
  <si>
    <t>延長時間
（11時間を超える
時間帯のみ記入）</t>
  </si>
  <si>
    <t>【届出期限】新規：事業開始の前月10日まで　継続：３月10日まで　【提出先】各区こども家庭（障害）支援課</t>
  </si>
  <si>
    <t>【届出期限】変更月の前月10日まで　【提出先】各区こども家庭（障害）支援課</t>
  </si>
  <si>
    <t>（最長２か月）</t>
  </si>
  <si>
    <t>ここ数年の間、利用者を募集しているにもかかわらず、まったく</t>
  </si>
  <si>
    <t>利用者がなく、地域の子どもの人数も減り、今後の利用が見込まれない</t>
  </si>
  <si>
    <t>と思うので、事業を廃止したい。</t>
  </si>
  <si>
    <t>【届出期限】休止月の前月10日まで　【提出先】各区こども家庭（障害）支援課</t>
  </si>
  <si>
    <t>【届出期限】廃止月の前月10日まで　【提出先】各区こども家庭（障害）支援課</t>
  </si>
  <si>
    <r>
      <t>平成</t>
    </r>
    <r>
      <rPr>
        <b/>
        <i/>
        <sz val="10"/>
        <rFont val="HG丸ｺﾞｼｯｸM-PRO"/>
        <family val="3"/>
      </rPr>
      <t>２３</t>
    </r>
    <r>
      <rPr>
        <sz val="10"/>
        <rFont val="ＭＳ 明朝"/>
        <family val="1"/>
      </rPr>
      <t>年　</t>
    </r>
    <r>
      <rPr>
        <b/>
        <i/>
        <sz val="10"/>
        <rFont val="HG丸ｺﾞｼｯｸM-PRO"/>
        <family val="3"/>
      </rPr>
      <t>８</t>
    </r>
    <r>
      <rPr>
        <sz val="10"/>
        <rFont val="ＭＳ 明朝"/>
        <family val="1"/>
      </rPr>
      <t>月</t>
    </r>
    <r>
      <rPr>
        <b/>
        <i/>
        <sz val="10"/>
        <rFont val="HG丸ｺﾞｼｯｸM-PRO"/>
        <family val="3"/>
      </rPr>
      <t>１０</t>
    </r>
    <r>
      <rPr>
        <sz val="10"/>
        <rFont val="ＭＳ 明朝"/>
        <family val="1"/>
      </rPr>
      <t>日</t>
    </r>
  </si>
  <si>
    <t>【届出期限】各届出受理後速やかに　【提出先】こども青少年局保育運営課</t>
  </si>
  <si>
    <t>５　非定型的保育の申込受付の単位（当てはまるものにレ点）</t>
  </si>
  <si>
    <r>
      <rPr>
        <sz val="11"/>
        <rFont val="ＭＳ 明朝"/>
        <family val="1"/>
      </rPr>
      <t>その他</t>
    </r>
    <r>
      <rPr>
        <sz val="9"/>
        <rFont val="ＭＳ 明朝"/>
        <family val="1"/>
      </rPr>
      <t>→ご記入ください（</t>
    </r>
    <r>
      <rPr>
        <u val="single"/>
        <sz val="9"/>
        <rFont val="ＭＳ 明朝"/>
        <family val="1"/>
      </rPr>
      <t>　　　　　　　　　　　　　　　　　　　　　　　　　　　</t>
    </r>
    <r>
      <rPr>
        <sz val="9"/>
        <rFont val="ＭＳ 明朝"/>
        <family val="1"/>
      </rPr>
      <t>）</t>
    </r>
  </si>
  <si>
    <t>（最大で）当該年度末まで予約を受け付けている</t>
  </si>
  <si>
    <t>（最大で）ひと月先までで予約を受け付けている</t>
  </si>
  <si>
    <r>
      <t>（最大で）数か月先まで予約を受け付けている　</t>
    </r>
  </si>
  <si>
    <r>
      <t>→受付単位ご記入ください（</t>
    </r>
    <r>
      <rPr>
        <u val="single"/>
        <sz val="11"/>
        <rFont val="ＭＳ 明朝"/>
        <family val="1"/>
      </rPr>
      <t>　　　　　　</t>
    </r>
    <r>
      <rPr>
        <sz val="11"/>
        <rFont val="ＭＳ 明朝"/>
        <family val="1"/>
      </rPr>
      <t>か月先まで）</t>
    </r>
  </si>
  <si>
    <t>５　非定型的保育の申込受付の単位（新たな受付方法にレ点）</t>
  </si>
  <si>
    <r>
      <t>６　変更理由等</t>
    </r>
    <r>
      <rPr>
        <sz val="9"/>
        <rFont val="ＭＳ 明朝"/>
        <family val="1"/>
      </rPr>
      <t>（人事異動等による事業担当保育士の内容の変更については記載不要）</t>
    </r>
  </si>
  <si>
    <t>７　添付資料</t>
  </si>
  <si>
    <r>
      <t>平成</t>
    </r>
    <r>
      <rPr>
        <b/>
        <i/>
        <sz val="10"/>
        <rFont val="HG丸ｺﾞｼｯｸM-PRO"/>
        <family val="3"/>
      </rPr>
      <t>２４</t>
    </r>
    <r>
      <rPr>
        <sz val="10"/>
        <rFont val="HG丸ｺﾞｼｯｸM-PRO"/>
        <family val="3"/>
      </rPr>
      <t>年　</t>
    </r>
    <r>
      <rPr>
        <b/>
        <i/>
        <sz val="10"/>
        <rFont val="HG丸ｺﾞｼｯｸM-PRO"/>
        <family val="3"/>
      </rPr>
      <t>３</t>
    </r>
    <r>
      <rPr>
        <sz val="10"/>
        <rFont val="HG丸ｺﾞｼｯｸM-PRO"/>
        <family val="3"/>
      </rPr>
      <t>月</t>
    </r>
    <r>
      <rPr>
        <b/>
        <i/>
        <sz val="10"/>
        <rFont val="HG丸ｺﾞｼｯｸM-PRO"/>
        <family val="3"/>
      </rPr>
      <t>１０</t>
    </r>
    <r>
      <rPr>
        <sz val="10"/>
        <rFont val="HG丸ｺﾞｼｯｸM-PRO"/>
        <family val="3"/>
      </rPr>
      <t>日</t>
    </r>
  </si>
  <si>
    <t>〒</t>
  </si>
  <si>
    <t>231-9999</t>
  </si>
  <si>
    <t>TEL</t>
  </si>
  <si>
    <t>671-2399</t>
  </si>
  <si>
    <t>☑</t>
  </si>
  <si>
    <t>非定型的保育</t>
  </si>
  <si>
    <t>緊急保育</t>
  </si>
  <si>
    <t>□</t>
  </si>
  <si>
    <t>リフレッシュ保育</t>
  </si>
  <si>
    <t>０</t>
  </si>
  <si>
    <t>６</t>
  </si>
  <si>
    <t>５</t>
  </si>
  <si>
    <t>☑</t>
  </si>
  <si>
    <t>・</t>
  </si>
  <si>
    <t>□</t>
  </si>
  <si>
    <t>□</t>
  </si>
  <si>
    <t>７</t>
  </si>
  <si>
    <t>３０</t>
  </si>
  <si>
    <t>～</t>
  </si>
  <si>
    <t>１８</t>
  </si>
  <si>
    <t>(</t>
  </si>
  <si>
    <t>７</t>
  </si>
  <si>
    <t>７</t>
  </si>
  <si>
    <t>００</t>
  </si>
  <si>
    <t>２０</t>
  </si>
  <si>
    <t>１９</t>
  </si>
  <si>
    <r>
      <t>朝(</t>
    </r>
    <r>
      <rPr>
        <b/>
        <i/>
        <sz val="10"/>
        <rFont val="HG丸ｺﾞｼｯｸM-PRO"/>
        <family val="3"/>
      </rPr>
      <t>7</t>
    </r>
    <r>
      <rPr>
        <sz val="10"/>
        <rFont val="ＭＳ 明朝"/>
        <family val="1"/>
      </rPr>
      <t>:</t>
    </r>
    <r>
      <rPr>
        <b/>
        <i/>
        <sz val="10"/>
        <rFont val="HG丸ｺﾞｼｯｸM-PRO"/>
        <family val="3"/>
      </rPr>
      <t>00</t>
    </r>
    <r>
      <rPr>
        <sz val="10"/>
        <rFont val="ＭＳ 明朝"/>
        <family val="1"/>
      </rPr>
      <t>～</t>
    </r>
    <r>
      <rPr>
        <b/>
        <i/>
        <sz val="10"/>
        <rFont val="HG丸ｺﾞｼｯｸM-PRO"/>
        <family val="3"/>
      </rPr>
      <t>7</t>
    </r>
    <r>
      <rPr>
        <sz val="10"/>
        <rFont val="ＭＳ 明朝"/>
        <family val="1"/>
      </rPr>
      <t>:</t>
    </r>
    <r>
      <rPr>
        <b/>
        <i/>
        <sz val="10"/>
        <rFont val="HG丸ｺﾞｼｯｸM-PRO"/>
        <family val="3"/>
      </rPr>
      <t>30</t>
    </r>
    <r>
      <rPr>
        <sz val="10"/>
        <rFont val="ＭＳ 明朝"/>
        <family val="1"/>
      </rPr>
      <t>)</t>
    </r>
  </si>
  <si>
    <r>
      <t>(</t>
    </r>
    <r>
      <rPr>
        <b/>
        <i/>
        <sz val="10"/>
        <rFont val="HG丸ｺﾞｼｯｸM-PRO"/>
        <family val="3"/>
      </rPr>
      <t xml:space="preserve"> 7</t>
    </r>
    <r>
      <rPr>
        <sz val="10"/>
        <rFont val="ＭＳ 明朝"/>
        <family val="1"/>
      </rPr>
      <t>:</t>
    </r>
    <r>
      <rPr>
        <b/>
        <i/>
        <sz val="10"/>
        <rFont val="HG丸ｺﾞｼｯｸM-PRO"/>
        <family val="3"/>
      </rPr>
      <t>30</t>
    </r>
    <r>
      <rPr>
        <sz val="10"/>
        <rFont val="ＭＳ 明朝"/>
        <family val="1"/>
      </rPr>
      <t>～</t>
    </r>
    <r>
      <rPr>
        <b/>
        <i/>
        <sz val="10"/>
        <rFont val="HG丸ｺﾞｼｯｸM-PRO"/>
        <family val="3"/>
      </rPr>
      <t>18</t>
    </r>
    <r>
      <rPr>
        <sz val="10"/>
        <rFont val="ＭＳ 明朝"/>
        <family val="1"/>
      </rPr>
      <t>:</t>
    </r>
    <r>
      <rPr>
        <b/>
        <i/>
        <sz val="10"/>
        <rFont val="HG丸ｺﾞｼｯｸM-PRO"/>
        <family val="3"/>
      </rPr>
      <t>30</t>
    </r>
    <r>
      <rPr>
        <sz val="10"/>
        <rFont val="ＭＳ 明朝"/>
        <family val="1"/>
      </rPr>
      <t>)</t>
    </r>
  </si>
  <si>
    <t>紙おむつ…持参された分で足りなかった場合のみ
　　　　　　１枚☆☆円</t>
  </si>
  <si>
    <t>・</t>
  </si>
  <si>
    <t>・</t>
  </si>
  <si>
    <t>２</t>
  </si>
  <si>
    <t>０</t>
  </si>
  <si>
    <t>レ</t>
  </si>
  <si>
    <t>（１）</t>
  </si>
  <si>
    <t>一時保育ご利用のしおり</t>
  </si>
  <si>
    <t>（２）</t>
  </si>
  <si>
    <t>保育園のご案内</t>
  </si>
  <si>
    <t>〒</t>
  </si>
  <si>
    <t>TEL</t>
  </si>
  <si>
    <t>□</t>
  </si>
  <si>
    <t>非定型的保育</t>
  </si>
  <si>
    <t>緊急保育</t>
  </si>
  <si>
    <t>→</t>
  </si>
  <si>
    <t>リフレッシュ保育</t>
  </si>
  <si>
    <t>→</t>
  </si>
  <si>
    <t>＿＿＿＿</t>
  </si>
  <si>
    <t>㎡</t>
  </si>
  <si>
    <t>→</t>
  </si>
  <si>
    <t>→</t>
  </si>
  <si>
    <t>→</t>
  </si>
  <si>
    <t>→</t>
  </si>
  <si>
    <t>ＣＤ</t>
  </si>
  <si>
    <t>ＡＢ</t>
  </si>
  <si>
    <t>→</t>
  </si>
  <si>
    <t>・</t>
  </si>
  <si>
    <t>（２）</t>
  </si>
  <si>
    <t>231-9999</t>
  </si>
  <si>
    <t>671-2399</t>
  </si>
  <si>
    <t>２３</t>
  </si>
  <si>
    <t>１</t>
  </si>
  <si>
    <t>☑</t>
  </si>
  <si>
    <r>
      <t>その他（</t>
    </r>
    <r>
      <rPr>
        <b/>
        <i/>
        <sz val="10"/>
        <rFont val="HG丸ｺﾞｼｯｸM-PRO"/>
        <family val="3"/>
      </rPr>
      <t>４、５歳児の保育室など</t>
    </r>
    <r>
      <rPr>
        <sz val="10"/>
        <rFont val="ＭＳ 明朝"/>
        <family val="1"/>
      </rPr>
      <t>）</t>
    </r>
  </si>
  <si>
    <t>その他（　　　　　　）</t>
  </si>
  <si>
    <t>☑</t>
  </si>
  <si>
    <r>
      <t>平成</t>
    </r>
    <r>
      <rPr>
        <b/>
        <i/>
        <sz val="10"/>
        <rFont val="HG丸ｺﾞｼｯｸM-PRO"/>
        <family val="3"/>
      </rPr>
      <t>２４</t>
    </r>
    <r>
      <rPr>
        <sz val="10"/>
        <rFont val="ＭＳ 明朝"/>
        <family val="1"/>
      </rPr>
      <t>年</t>
    </r>
    <r>
      <rPr>
        <b/>
        <i/>
        <sz val="10"/>
        <rFont val="HG丸ｺﾞｼｯｸM-PRO"/>
        <family val="3"/>
      </rPr>
      <t>１１</t>
    </r>
    <r>
      <rPr>
        <sz val="10"/>
        <rFont val="ＭＳ 明朝"/>
        <family val="1"/>
      </rPr>
      <t>月</t>
    </r>
    <r>
      <rPr>
        <b/>
        <i/>
        <sz val="10"/>
        <rFont val="HG丸ｺﾞｼｯｸM-PRO"/>
        <family val="3"/>
      </rPr>
      <t>１０</t>
    </r>
    <r>
      <rPr>
        <sz val="10"/>
        <rFont val="ＭＳ 明朝"/>
        <family val="1"/>
      </rPr>
      <t>日</t>
    </r>
  </si>
  <si>
    <r>
      <t>平成</t>
    </r>
    <r>
      <rPr>
        <b/>
        <i/>
        <sz val="10"/>
        <rFont val="HG丸ｺﾞｼｯｸM-PRO"/>
        <family val="3"/>
      </rPr>
      <t>２５</t>
    </r>
    <r>
      <rPr>
        <sz val="10"/>
        <rFont val="ＭＳ 明朝"/>
        <family val="1"/>
      </rPr>
      <t>年</t>
    </r>
    <r>
      <rPr>
        <b/>
        <i/>
        <sz val="10"/>
        <rFont val="HG丸ｺﾞｼｯｸM-PRO"/>
        <family val="3"/>
      </rPr>
      <t>２</t>
    </r>
    <r>
      <rPr>
        <sz val="10"/>
        <rFont val="ＭＳ 明朝"/>
        <family val="1"/>
      </rPr>
      <t>月</t>
    </r>
    <r>
      <rPr>
        <b/>
        <i/>
        <sz val="10"/>
        <rFont val="HG丸ｺﾞｼｯｸM-PRO"/>
        <family val="3"/>
      </rPr>
      <t>１０</t>
    </r>
    <r>
      <rPr>
        <sz val="10"/>
        <rFont val="ＭＳ 明朝"/>
        <family val="1"/>
      </rPr>
      <t>日</t>
    </r>
  </si>
  <si>
    <r>
      <t>平成</t>
    </r>
    <r>
      <rPr>
        <sz val="10"/>
        <rFont val="HGP創英角ﾎﾟｯﾌﾟ体"/>
        <family val="3"/>
      </rPr>
      <t>24</t>
    </r>
    <r>
      <rPr>
        <sz val="10"/>
        <rFont val="ＭＳ 明朝"/>
        <family val="1"/>
      </rPr>
      <t>年　</t>
    </r>
    <r>
      <rPr>
        <sz val="10"/>
        <rFont val="HGP創英角ﾎﾟｯﾌﾟ体"/>
        <family val="3"/>
      </rPr>
      <t>3</t>
    </r>
    <r>
      <rPr>
        <sz val="10"/>
        <rFont val="ＭＳ 明朝"/>
        <family val="1"/>
      </rPr>
      <t>月</t>
    </r>
    <r>
      <rPr>
        <sz val="10"/>
        <rFont val="HGP創英角ﾎﾟｯﾌﾟ体"/>
        <family val="3"/>
      </rPr>
      <t>23</t>
    </r>
    <r>
      <rPr>
        <sz val="10"/>
        <rFont val="ＭＳ 明朝"/>
        <family val="1"/>
      </rPr>
      <t>日</t>
    </r>
  </si>
  <si>
    <t>月</t>
  </si>
  <si>
    <t>区長</t>
  </si>
  <si>
    <t>１　実施施設名称等</t>
  </si>
  <si>
    <t>施設名称</t>
  </si>
  <si>
    <t>施設種別</t>
  </si>
  <si>
    <t>保育所</t>
  </si>
  <si>
    <t>認定こども園</t>
  </si>
  <si>
    <t>認可外保育施設</t>
  </si>
  <si>
    <t>幼稚園（給付）</t>
  </si>
  <si>
    <t>幼稚園（給付外）</t>
  </si>
  <si>
    <t>施設の面積</t>
  </si>
  <si>
    <t>建 物 の 構 造</t>
  </si>
  <si>
    <t>専用保育室の有無</t>
  </si>
  <si>
    <t>専用保育室の規模</t>
  </si>
  <si>
    <t>合計</t>
  </si>
  <si>
    <t>人</t>
  </si>
  <si>
    <t>3歳未満児</t>
  </si>
  <si>
    <t>3歳以上児</t>
  </si>
  <si>
    <t>事業目的の定款への記載</t>
  </si>
  <si>
    <t>〔下限〕</t>
  </si>
  <si>
    <t>歳児クラスから</t>
  </si>
  <si>
    <t>〔上限〕</t>
  </si>
  <si>
    <t>歳児クラスまで</t>
  </si>
  <si>
    <t>保育の実施場所</t>
  </si>
  <si>
    <t>その他（</t>
  </si>
  <si>
    <t>）</t>
  </si>
  <si>
    <t>事業を実施する曜日</t>
  </si>
  <si>
    <t>月</t>
  </si>
  <si>
    <t>火</t>
  </si>
  <si>
    <t>水</t>
  </si>
  <si>
    <t>木</t>
  </si>
  <si>
    <t>金</t>
  </si>
  <si>
    <t>※2.適用時間を記入のこと。</t>
  </si>
  <si>
    <t>【裏面あり】</t>
  </si>
  <si>
    <t>職員の定数</t>
  </si>
  <si>
    <t>※3.事業担当保育士は、常勤とすること。</t>
  </si>
  <si>
    <t>職務の内容</t>
  </si>
  <si>
    <t>事業担当保育士</t>
  </si>
  <si>
    <t>常勤・非常勤</t>
  </si>
  <si>
    <t>資格又は免許の有無等</t>
  </si>
  <si>
    <t>有</t>
  </si>
  <si>
    <t>無</t>
  </si>
  <si>
    <t>種類（</t>
  </si>
  <si>
    <t>(S･H</t>
  </si>
  <si>
    <t>日取得）</t>
  </si>
  <si>
    <t>※雇用形態の常勤・非常勤とは、雇用契約上の区別ではなく、労働時間が１日８時間以上且つ、
　月20日以上の場合を常勤とし、それに満たない場合は非常勤とする。</t>
  </si>
  <si>
    <t>５　非定型的保育の申込受付の単位</t>
  </si>
  <si>
    <t>（最大で）ひと月先まで予約を受け付けている</t>
  </si>
  <si>
    <t>（最大で）数か月先まで予約を受け付けている</t>
  </si>
  <si>
    <t>→ご記入ください（</t>
  </si>
  <si>
    <t>その他</t>
  </si>
  <si>
    <t>建物その他の設備の図面</t>
  </si>
  <si>
    <t>収支予算書および事業計画書</t>
  </si>
  <si>
    <t>（３）</t>
  </si>
  <si>
    <t>利用者向け案内又は料金表</t>
  </si>
  <si>
    <t>（４）</t>
  </si>
  <si>
    <t>【届出期限】新規に事業を開始する前月10日まで　　　　　【提出先】各区こども家庭支援課</t>
  </si>
  <si>
    <t>離乳食完了後</t>
  </si>
  <si>
    <t>分(</t>
  </si>
  <si>
    <t>専任保育士</t>
  </si>
  <si>
    <t>●●　●●</t>
  </si>
  <si>
    <t>保育士</t>
  </si>
  <si>
    <t>兼任保育士</t>
  </si>
  <si>
    <t>鶴見</t>
  </si>
  <si>
    <t>神奈川</t>
  </si>
  <si>
    <t>西</t>
  </si>
  <si>
    <t>中</t>
  </si>
  <si>
    <t>南</t>
  </si>
  <si>
    <t>港南</t>
  </si>
  <si>
    <t>保土ケ谷</t>
  </si>
  <si>
    <t>旭</t>
  </si>
  <si>
    <t>磯子</t>
  </si>
  <si>
    <t>金沢</t>
  </si>
  <si>
    <t>港北</t>
  </si>
  <si>
    <t>緑</t>
  </si>
  <si>
    <t>青葉</t>
  </si>
  <si>
    <t>都筑</t>
  </si>
  <si>
    <t>戸塚</t>
  </si>
  <si>
    <t>栄</t>
  </si>
  <si>
    <t>泉</t>
  </si>
  <si>
    <t>瀬谷</t>
  </si>
  <si>
    <t>□</t>
  </si>
  <si>
    <t>木造（W造）</t>
  </si>
  <si>
    <t>鉄骨造（S造）</t>
  </si>
  <si>
    <t>延 長 時 間
（11時間を超える
時間帯のみ記入）</t>
  </si>
  <si>
    <t>日</t>
  </si>
  <si>
    <t>延</t>
  </si>
  <si>
    <t>平成</t>
  </si>
  <si>
    <t>）</t>
  </si>
  <si>
    <t>□</t>
  </si>
  <si>
    <t>□</t>
  </si>
  <si>
    <t>　その他の保護者から徴収する実費及び備考</t>
  </si>
  <si>
    <t>～</t>
  </si>
  <si>
    <t>～</t>
  </si>
  <si>
    <t>）</t>
  </si>
  <si>
    <t>各保育室</t>
  </si>
  <si>
    <t>月齢等を記入→</t>
  </si>
  <si>
    <t>※受入下限が０歳児クラスの場合は、</t>
  </si>
  <si>
    <t>リフレッシュ保育</t>
  </si>
  <si>
    <t>緊急保育</t>
  </si>
  <si>
    <t>非定型的保育</t>
  </si>
  <si>
    <t>※社会福祉法人が緊急保育、リフレッシュ保育を実施する場合は、
 定款への記載が必要。</t>
  </si>
  <si>
    <t>利用定員</t>
  </si>
  <si>
    <t>■</t>
  </si>
  <si>
    <t>）</t>
  </si>
  <si>
    <t>→ご記入ください（</t>
  </si>
  <si>
    <t>（最大で）当該年度末まで予約を受け付けている</t>
  </si>
  <si>
    <t>か月先まで）</t>
  </si>
  <si>
    <t>(S･H</t>
  </si>
  <si>
    <t>□</t>
  </si>
  <si>
    <t>保育補助</t>
  </si>
  <si>
    <t>(S</t>
  </si>
  <si>
    <t>(H</t>
  </si>
  <si>
    <t>保育士</t>
  </si>
  <si>
    <t>●●　●●</t>
  </si>
  <si>
    <t>(S･H</t>
  </si>
  <si>
    <t>(H</t>
  </si>
  <si>
    <t>(S</t>
  </si>
  <si>
    <t>・半日料金（4時間）
　3歳未満児　AB階層600円、CD階層1,200円
　3歳以上児　AB階層320円、CD階層  640円
・紙おむつ…持参された分で足りなかった場合のみ
　　　　　　１枚50円</t>
  </si>
  <si>
    <t>お</t>
  </si>
  <si>
    <t>～</t>
  </si>
  <si>
    <t>　月に４回の子育て相談や週２回の園庭開放等を実施しており、リフレッシュ保育の対象世帯についてはこちらで別に受け入れているため。</t>
  </si>
  <si>
    <t>㎡</t>
  </si>
  <si>
    <t>.</t>
  </si>
  <si>
    <t>鉄骨鉄筋コンクリート造（SRC造）</t>
  </si>
  <si>
    <t>㎡</t>
  </si>
  <si>
    <t>．</t>
  </si>
  <si>
    <t>□</t>
  </si>
  <si>
    <t>中央１－１</t>
  </si>
  <si>
    <t>2399</t>
  </si>
  <si>
    <t>－</t>
  </si>
  <si>
    <t>671</t>
  </si>
  <si>
    <t>045－</t>
  </si>
  <si>
    <t>TEL</t>
  </si>
  <si>
    <t>9999</t>
  </si>
  <si>
    <t>231</t>
  </si>
  <si>
    <t>〒</t>
  </si>
  <si>
    <t>理事長　横浜　太郎</t>
  </si>
  <si>
    <t>社会福祉法人　こども青少年福祉会</t>
  </si>
  <si>
    <t>横浜市中区中央1－1</t>
  </si>
  <si>
    <r>
      <rPr>
        <sz val="12"/>
        <rFont val="ＭＳ Ｐ明朝"/>
        <family val="1"/>
      </rPr>
      <t>鉄骨鉄筋コンクリート造（</t>
    </r>
    <r>
      <rPr>
        <sz val="12"/>
        <rFont val="Georgia"/>
        <family val="1"/>
      </rPr>
      <t>SRC</t>
    </r>
    <r>
      <rPr>
        <sz val="12"/>
        <rFont val="ＭＳ Ｐ明朝"/>
        <family val="1"/>
      </rPr>
      <t>造）</t>
    </r>
  </si>
  <si>
    <t>鉄筋コンクリート造（RC造）</t>
  </si>
  <si>
    <t>■</t>
  </si>
  <si>
    <t>□</t>
  </si>
  <si>
    <t>※4.</t>
  </si>
  <si>
    <t>神奈川県又は横浜市に対して認可・確認のために既に提出済みの場合は、不要とする。</t>
  </si>
  <si>
    <t>※5.</t>
  </si>
  <si>
    <t>⇒ＵＲＬ：</t>
  </si>
  <si>
    <t>７　備考</t>
  </si>
  <si>
    <t>事業の種類</t>
  </si>
  <si>
    <t>一般型</t>
  </si>
  <si>
    <t>新規に事業開始となる場合に添付すること。（ ただし、インターネットを利用して内容を確認できる場合は、ＵＲＬ等を記載してください。）</t>
  </si>
  <si>
    <t>保護者氏名　　　　　　　　　　　　　　　</t>
  </si>
  <si>
    <t>　　　　　　年　　　月　　　日</t>
  </si>
  <si>
    <t>月</t>
  </si>
  <si>
    <t>　１年以内での日中就労への移行を目指し、下記のとおり計画を立て、就職活動を行います。また、就職活動状況について毎月報告を行います。</t>
  </si>
  <si>
    <t>日中就労移行へ向けた活動予定</t>
  </si>
  <si>
    <t>◎日中就労移行計画書兼就職活動状況報告書</t>
  </si>
  <si>
    <t>日中就労移行計画書</t>
  </si>
  <si>
    <t>日中就労移行へ向けた活動実績</t>
  </si>
  <si>
    <t>就職活動状況報告書</t>
  </si>
  <si>
    <t>【別紙】</t>
  </si>
  <si>
    <t>※講座等に参加する場合は、申込書の写し、出席状況が分かる資料の写し、受講修了書の写し等を提出してください。</t>
  </si>
  <si>
    <t>区記入欄</t>
  </si>
  <si>
    <t>面談者
面談日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</si>
</sst>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Red]\-#,##0\ "/>
    <numFmt numFmtId="178" formatCode="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h:mm;@"/>
    <numFmt numFmtId="186" formatCode="[h]:mm"/>
    <numFmt numFmtId="187" formatCode="[h]"/>
    <numFmt numFmtId="188" formatCode="0_ "/>
    <numFmt numFmtId="189" formatCode="m/d\(aaa\)"/>
    <numFmt numFmtId="190" formatCode="0&quot;h&quot;"/>
  </numFmts>
  <fonts count="91">
    <font>
      <sz val="12"/>
      <name val="ＭＳ ゴシック"/>
      <family val="3"/>
    </font>
    <font>
      <sz val="6"/>
      <name val="ＭＳ ゴシック"/>
      <family val="3"/>
    </font>
    <font>
      <sz val="9"/>
      <name val="ＭＳ 明朝"/>
      <family val="1"/>
    </font>
    <font>
      <sz val="12"/>
      <name val="ＭＳ 明朝"/>
      <family val="1"/>
    </font>
    <font>
      <sz val="16"/>
      <name val="ＭＳ 明朝"/>
      <family val="1"/>
    </font>
    <font>
      <sz val="10"/>
      <name val="ＭＳ 明朝"/>
      <family val="1"/>
    </font>
    <font>
      <sz val="10"/>
      <name val="ＭＳ ゴシック"/>
      <family val="3"/>
    </font>
    <font>
      <sz val="8"/>
      <name val="ＭＳ 明朝"/>
      <family val="1"/>
    </font>
    <font>
      <sz val="4"/>
      <name val="ＭＳ 明朝"/>
      <family val="1"/>
    </font>
    <font>
      <b/>
      <i/>
      <sz val="10"/>
      <name val="HG丸ｺﾞｼｯｸM-PRO"/>
      <family val="3"/>
    </font>
    <font>
      <b/>
      <i/>
      <sz val="12"/>
      <name val="HG丸ｺﾞｼｯｸM-PRO"/>
      <family val="3"/>
    </font>
    <font>
      <b/>
      <i/>
      <sz val="8"/>
      <name val="HG丸ｺﾞｼｯｸM-PRO"/>
      <family val="3"/>
    </font>
    <font>
      <b/>
      <i/>
      <u val="single"/>
      <sz val="10"/>
      <name val="HG丸ｺﾞｼｯｸM-PRO"/>
      <family val="3"/>
    </font>
    <font>
      <b/>
      <i/>
      <sz val="6"/>
      <name val="HG丸ｺﾞｼｯｸM-PRO"/>
      <family val="3"/>
    </font>
    <font>
      <sz val="10"/>
      <name val="HG丸ｺﾞｼｯｸM-PRO"/>
      <family val="3"/>
    </font>
    <font>
      <sz val="12"/>
      <name val="HGP創英角ﾎﾟｯﾌﾟ体"/>
      <family val="3"/>
    </font>
    <font>
      <sz val="10"/>
      <name val="HGP創英角ﾎﾟｯﾌﾟ体"/>
      <family val="3"/>
    </font>
    <font>
      <sz val="11"/>
      <name val="ＭＳ 明朝"/>
      <family val="1"/>
    </font>
    <font>
      <u val="single"/>
      <sz val="9"/>
      <name val="ＭＳ 明朝"/>
      <family val="1"/>
    </font>
    <font>
      <sz val="14"/>
      <name val="ＭＳ 明朝"/>
      <family val="1"/>
    </font>
    <font>
      <u val="single"/>
      <sz val="11"/>
      <name val="ＭＳ 明朝"/>
      <family val="1"/>
    </font>
    <font>
      <b/>
      <sz val="12"/>
      <name val="ＭＳ 明朝"/>
      <family val="1"/>
    </font>
    <font>
      <u val="single"/>
      <sz val="12"/>
      <color indexed="12"/>
      <name val="ＭＳ ゴシック"/>
      <family val="3"/>
    </font>
    <font>
      <u val="single"/>
      <sz val="12"/>
      <color indexed="36"/>
      <name val="ＭＳ ゴシック"/>
      <family val="3"/>
    </font>
    <font>
      <b/>
      <sz val="9"/>
      <name val="ＭＳ Ｐゴシック"/>
      <family val="3"/>
    </font>
    <font>
      <sz val="9"/>
      <name val="ＭＳ Ｐゴシック"/>
      <family val="3"/>
    </font>
    <font>
      <sz val="12"/>
      <name val="Georgia"/>
      <family val="1"/>
    </font>
    <font>
      <sz val="12"/>
      <name val="ＭＳ Ｐ明朝"/>
      <family val="1"/>
    </font>
    <font>
      <b/>
      <sz val="18"/>
      <name val="HG創英角ﾎﾟｯﾌﾟ体"/>
      <family val="3"/>
    </font>
    <font>
      <sz val="6"/>
      <name val="ＭＳ Ｐゴシック"/>
      <family val="3"/>
    </font>
    <font>
      <sz val="11"/>
      <name val="ＭＳ Ｐゴシック"/>
      <family val="3"/>
    </font>
    <font>
      <sz val="11"/>
      <name val="ＭＳ ゴシック"/>
      <family val="3"/>
    </font>
    <font>
      <sz val="8"/>
      <name val="ＭＳ ゴシック"/>
      <family val="3"/>
    </font>
    <font>
      <sz val="2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Georgia"/>
      <family val="1"/>
    </font>
    <font>
      <b/>
      <sz val="18"/>
      <color indexed="10"/>
      <name val="HG創英角ﾎﾟｯﾌﾟ体"/>
      <family val="3"/>
    </font>
    <font>
      <sz val="10"/>
      <color indexed="10"/>
      <name val="ＭＳ 明朝"/>
      <family val="1"/>
    </font>
    <font>
      <b/>
      <sz val="10"/>
      <color indexed="10"/>
      <name val="HGSｺﾞｼｯｸM"/>
      <family val="3"/>
    </font>
    <font>
      <b/>
      <sz val="14"/>
      <color indexed="8"/>
      <name val="HGP創英角ｺﾞｼｯｸUB"/>
      <family val="3"/>
    </font>
    <font>
      <sz val="7.5"/>
      <color indexed="56"/>
      <name val="ＭＳ 明朝"/>
      <family val="1"/>
    </font>
    <font>
      <sz val="10"/>
      <color indexed="10"/>
      <name val="HG創英角ﾎﾟｯﾌﾟ体"/>
      <family val="3"/>
    </font>
    <font>
      <b/>
      <sz val="11"/>
      <color indexed="10"/>
      <name val="ＭＳ 明朝"/>
      <family val="1"/>
    </font>
    <font>
      <b/>
      <sz val="10"/>
      <color indexed="10"/>
      <name val="HGｺﾞｼｯｸM"/>
      <family val="3"/>
    </font>
    <font>
      <sz val="10"/>
      <color indexed="8"/>
      <name val="ＭＳ ゴシック"/>
      <family val="3"/>
    </font>
    <font>
      <sz val="8"/>
      <color indexed="8"/>
      <name val="ＭＳ ゴシック"/>
      <family val="3"/>
    </font>
    <font>
      <sz val="8"/>
      <color indexed="8"/>
      <name val="Calibri"/>
      <family val="2"/>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FFFF"/>
      <name val="Georgia"/>
      <family val="1"/>
    </font>
    <font>
      <b/>
      <sz val="18"/>
      <color rgb="FFFF0000"/>
      <name val="HG創英角ﾎﾟｯﾌﾟ体"/>
      <family val="3"/>
    </font>
    <font>
      <sz val="10"/>
      <color rgb="FFFF0000"/>
      <name val="ＭＳ 明朝"/>
      <family val="1"/>
    </font>
    <font>
      <b/>
      <sz val="10"/>
      <color rgb="FFFF0000"/>
      <name val="HGSｺﾞｼｯｸM"/>
      <family val="3"/>
    </font>
    <font>
      <b/>
      <sz val="14"/>
      <color theme="1"/>
      <name val="HGP創英角ｺﾞｼｯｸUB"/>
      <family val="3"/>
    </font>
    <font>
      <b/>
      <sz val="11"/>
      <color rgb="FFFF0000"/>
      <name val="ＭＳ 明朝"/>
      <family val="1"/>
    </font>
    <font>
      <b/>
      <sz val="10"/>
      <color rgb="FFFF0000"/>
      <name val="HGｺﾞｼｯｸM"/>
      <family val="3"/>
    </font>
    <font>
      <sz val="10"/>
      <color rgb="FFFF0000"/>
      <name val="HG創英角ﾎﾟｯﾌﾟ体"/>
      <family val="3"/>
    </font>
    <font>
      <sz val="7.5"/>
      <color rgb="FF002060"/>
      <name val="ＭＳ 明朝"/>
      <family val="1"/>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style="thin"/>
      <top style="dash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dashed"/>
    </border>
    <border>
      <left>
        <color indexed="63"/>
      </left>
      <right style="thin"/>
      <top>
        <color indexed="63"/>
      </top>
      <bottom style="dashed"/>
    </border>
    <border>
      <left style="thin"/>
      <right>
        <color indexed="63"/>
      </right>
      <top style="dashed"/>
      <bottom style="double"/>
    </border>
    <border>
      <left>
        <color indexed="63"/>
      </left>
      <right style="thin"/>
      <top style="dashed"/>
      <bottom style="double"/>
    </border>
    <border>
      <left style="thin"/>
      <right>
        <color indexed="63"/>
      </right>
      <top style="thin"/>
      <bottom style="thin"/>
    </border>
    <border>
      <left style="thin"/>
      <right>
        <color indexed="63"/>
      </right>
      <top style="thin"/>
      <bottom style="dotted"/>
    </border>
    <border>
      <left>
        <color indexed="63"/>
      </left>
      <right>
        <color indexed="63"/>
      </right>
      <top style="thin"/>
      <bottom style="dashed"/>
    </border>
    <border>
      <left>
        <color indexed="63"/>
      </left>
      <right>
        <color indexed="63"/>
      </right>
      <top style="dashed"/>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color rgb="FFFFFFFF"/>
      </left>
      <right style="medium">
        <color rgb="FFFFFFFF"/>
      </right>
      <top>
        <color indexed="63"/>
      </top>
      <bottom style="medium">
        <color rgb="FFFFFFFF"/>
      </bottom>
    </border>
    <border>
      <left style="medium">
        <color rgb="FFFFFFFF"/>
      </left>
      <right style="medium">
        <color rgb="FFFFFFFF"/>
      </right>
      <top style="medium">
        <color rgb="FFFFFFFF"/>
      </top>
      <bottom style="medium">
        <color rgb="FFFFFFFF"/>
      </bottom>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color indexed="63"/>
      </bottom>
    </border>
    <border>
      <left>
        <color indexed="63"/>
      </left>
      <right style="hair"/>
      <top style="thin"/>
      <bottom style="hair"/>
    </border>
    <border>
      <left>
        <color indexed="63"/>
      </left>
      <right style="hair"/>
      <top style="hair"/>
      <bottom style="thin"/>
    </border>
    <border>
      <left style="thin"/>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color indexed="63"/>
      </right>
      <top style="hair"/>
      <bottom style="hair"/>
    </border>
    <border>
      <left style="medium"/>
      <right style="medium"/>
      <top style="thin"/>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hair"/>
    </border>
    <border>
      <left style="thin"/>
      <right style="medium"/>
      <top>
        <color indexed="63"/>
      </top>
      <bottom style="thin"/>
    </border>
    <border>
      <left style="thin"/>
      <right style="medium"/>
      <top style="thin"/>
      <bottom style="thin"/>
    </border>
    <border>
      <left style="thin"/>
      <right style="medium"/>
      <top style="medium"/>
      <bottom style="thin"/>
    </border>
    <border>
      <left style="medium"/>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color indexed="63"/>
      </left>
      <right>
        <color indexed="63"/>
      </right>
      <top style="medium"/>
      <bottom style="thin"/>
    </border>
    <border>
      <left>
        <color indexed="63"/>
      </left>
      <right>
        <color indexed="63"/>
      </right>
      <top style="dashed"/>
      <bottom style="dashed"/>
    </border>
    <border>
      <left style="thin"/>
      <right style="thin"/>
      <top style="thin"/>
      <bottom>
        <color indexed="63"/>
      </bottom>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color indexed="63"/>
      </right>
      <top style="dashed"/>
      <bottom style="double"/>
    </border>
    <border>
      <left>
        <color indexed="63"/>
      </left>
      <right>
        <color indexed="63"/>
      </right>
      <top>
        <color indexed="63"/>
      </top>
      <bottom style="dashed"/>
    </border>
    <border>
      <left style="thin"/>
      <right style="thin"/>
      <top>
        <color indexed="63"/>
      </top>
      <bottom style="thin"/>
    </border>
    <border>
      <left style="thin"/>
      <right style="thin"/>
      <top style="thin"/>
      <bottom style="dashed"/>
    </border>
    <border>
      <left style="thin"/>
      <right style="thin"/>
      <top style="dashed"/>
      <bottom style="dashed"/>
    </border>
    <border>
      <left>
        <color indexed="63"/>
      </left>
      <right>
        <color indexed="63"/>
      </right>
      <top style="double"/>
      <bottom style="dashed"/>
    </border>
    <border>
      <left style="thin"/>
      <right style="thin"/>
      <top style="dashed"/>
      <bottom style="thin"/>
    </border>
    <border>
      <left style="thin"/>
      <right style="thin"/>
      <top>
        <color indexed="63"/>
      </top>
      <bottom style="dashed"/>
    </border>
    <border>
      <left style="thin"/>
      <right style="thin"/>
      <top>
        <color indexed="63"/>
      </top>
      <bottom>
        <color indexed="63"/>
      </bottom>
    </border>
    <border>
      <left style="thin"/>
      <right style="thin"/>
      <top style="thin"/>
      <bottom style="double"/>
    </border>
    <border>
      <left style="thin"/>
      <right style="thin"/>
      <top style="dashed"/>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64" fillId="0" borderId="0">
      <alignment vertical="center"/>
      <protection/>
    </xf>
    <xf numFmtId="0" fontId="30" fillId="0" borderId="0">
      <alignment/>
      <protection/>
    </xf>
    <xf numFmtId="0" fontId="23" fillId="0" borderId="0" applyNumberFormat="0" applyFill="0" applyBorder="0" applyAlignment="0" applyProtection="0"/>
    <xf numFmtId="0" fontId="80" fillId="32" borderId="0" applyNumberFormat="0" applyBorder="0" applyAlignment="0" applyProtection="0"/>
  </cellStyleXfs>
  <cellXfs count="69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quotePrefix="1">
      <alignment horizontal="right" vertical="center"/>
    </xf>
    <xf numFmtId="0" fontId="3" fillId="0" borderId="0"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horizontal="center" vertical="center"/>
    </xf>
    <xf numFmtId="0" fontId="5" fillId="0" borderId="10" xfId="0" applyFont="1" applyBorder="1" applyAlignment="1">
      <alignment vertical="center"/>
    </xf>
    <xf numFmtId="0" fontId="5" fillId="0" borderId="15" xfId="0" applyFont="1" applyBorder="1" applyAlignment="1">
      <alignment vertical="center"/>
    </xf>
    <xf numFmtId="0" fontId="3" fillId="0" borderId="0" xfId="0" applyFont="1" applyAlignment="1">
      <alignment horizontal="distributed" vertical="center"/>
    </xf>
    <xf numFmtId="0" fontId="5"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4" xfId="0" applyFont="1" applyBorder="1" applyAlignment="1">
      <alignment vertical="center"/>
    </xf>
    <xf numFmtId="0" fontId="3" fillId="0" borderId="19" xfId="0" applyFont="1" applyBorder="1" applyAlignment="1">
      <alignment vertical="center"/>
    </xf>
    <xf numFmtId="0" fontId="3" fillId="0" borderId="0" xfId="0" applyFont="1" applyAlignment="1">
      <alignment horizontal="right" vertical="center"/>
    </xf>
    <xf numFmtId="0" fontId="3" fillId="0" borderId="0" xfId="0" applyNumberFormat="1" applyFont="1" applyBorder="1" applyAlignment="1">
      <alignment vertical="center"/>
    </xf>
    <xf numFmtId="0" fontId="3" fillId="0" borderId="0" xfId="0" applyFont="1" applyAlignment="1">
      <alignment vertical="center"/>
    </xf>
    <xf numFmtId="0" fontId="5" fillId="0" borderId="20" xfId="0" applyNumberFormat="1" applyFont="1" applyBorder="1" applyAlignment="1">
      <alignment vertical="center"/>
    </xf>
    <xf numFmtId="0" fontId="5" fillId="0" borderId="21" xfId="0" applyNumberFormat="1" applyFont="1" applyBorder="1" applyAlignment="1">
      <alignment vertical="center"/>
    </xf>
    <xf numFmtId="0" fontId="5" fillId="0" borderId="12" xfId="0" applyNumberFormat="1" applyFont="1" applyBorder="1" applyAlignment="1">
      <alignment vertical="center"/>
    </xf>
    <xf numFmtId="0" fontId="5" fillId="0" borderId="13" xfId="0" applyNumberFormat="1" applyFont="1" applyBorder="1" applyAlignment="1">
      <alignment vertical="center"/>
    </xf>
    <xf numFmtId="0" fontId="5" fillId="0" borderId="22" xfId="0" applyNumberFormat="1" applyFont="1" applyBorder="1" applyAlignment="1">
      <alignment vertical="center"/>
    </xf>
    <xf numFmtId="0" fontId="5" fillId="0" borderId="23" xfId="0" applyNumberFormat="1" applyFont="1" applyBorder="1" applyAlignment="1">
      <alignment vertical="center"/>
    </xf>
    <xf numFmtId="0" fontId="5" fillId="0" borderId="0" xfId="0" applyNumberFormat="1" applyFont="1" applyBorder="1" applyAlignment="1">
      <alignment vertical="center"/>
    </xf>
    <xf numFmtId="0" fontId="5" fillId="0" borderId="17" xfId="0" applyNumberFormat="1" applyFont="1" applyBorder="1" applyAlignment="1">
      <alignment vertical="center"/>
    </xf>
    <xf numFmtId="0" fontId="5" fillId="0" borderId="24" xfId="0" applyNumberFormat="1" applyFont="1" applyBorder="1" applyAlignment="1">
      <alignment vertical="center"/>
    </xf>
    <xf numFmtId="0" fontId="5" fillId="0" borderId="25" xfId="0" applyNumberFormat="1" applyFont="1" applyBorder="1" applyAlignment="1">
      <alignment vertical="center"/>
    </xf>
    <xf numFmtId="0" fontId="5" fillId="0" borderId="14" xfId="0" applyNumberFormat="1" applyFont="1" applyBorder="1" applyAlignment="1">
      <alignment vertical="center"/>
    </xf>
    <xf numFmtId="0" fontId="5" fillId="0" borderId="19" xfId="0" applyNumberFormat="1" applyFont="1" applyBorder="1" applyAlignment="1">
      <alignment vertical="center"/>
    </xf>
    <xf numFmtId="0" fontId="5" fillId="0" borderId="12" xfId="0" applyNumberFormat="1" applyFont="1" applyBorder="1" applyAlignment="1">
      <alignment horizontal="center" vertical="center"/>
    </xf>
    <xf numFmtId="0" fontId="5" fillId="0" borderId="11" xfId="0" applyFont="1" applyBorder="1" applyAlignment="1">
      <alignment vertical="center"/>
    </xf>
    <xf numFmtId="0" fontId="5" fillId="0" borderId="18"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7" xfId="0" applyNumberFormat="1" applyFont="1" applyBorder="1" applyAlignment="1">
      <alignment vertical="center"/>
    </xf>
    <xf numFmtId="0" fontId="5" fillId="0" borderId="28" xfId="0" applyNumberFormat="1"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0" xfId="0" applyNumberFormat="1" applyFont="1" applyBorder="1" applyAlignment="1">
      <alignment vertical="center"/>
    </xf>
    <xf numFmtId="0" fontId="5" fillId="0" borderId="31" xfId="0" applyNumberFormat="1" applyFont="1" applyBorder="1" applyAlignment="1">
      <alignment vertical="center"/>
    </xf>
    <xf numFmtId="0" fontId="5" fillId="0" borderId="26" xfId="0" applyNumberFormat="1" applyFont="1" applyBorder="1" applyAlignment="1">
      <alignment vertical="center"/>
    </xf>
    <xf numFmtId="0" fontId="5" fillId="0" borderId="29" xfId="0" applyNumberFormat="1" applyFont="1" applyBorder="1" applyAlignment="1">
      <alignment vertical="center"/>
    </xf>
    <xf numFmtId="0" fontId="5" fillId="0" borderId="32" xfId="0" applyNumberFormat="1" applyFont="1" applyBorder="1" applyAlignment="1">
      <alignment vertical="center"/>
    </xf>
    <xf numFmtId="0" fontId="5" fillId="0" borderId="33" xfId="0" applyNumberFormat="1" applyFont="1" applyBorder="1" applyAlignment="1">
      <alignment vertical="center"/>
    </xf>
    <xf numFmtId="0" fontId="5" fillId="0" borderId="34" xfId="0" applyNumberFormat="1" applyFont="1" applyBorder="1" applyAlignment="1">
      <alignment vertical="center"/>
    </xf>
    <xf numFmtId="0" fontId="5" fillId="0" borderId="35" xfId="0" applyNumberFormat="1" applyFont="1" applyBorder="1" applyAlignment="1">
      <alignment vertical="center"/>
    </xf>
    <xf numFmtId="0" fontId="3" fillId="0" borderId="0" xfId="0" applyFont="1" applyAlignment="1" quotePrefix="1">
      <alignment vertical="center"/>
    </xf>
    <xf numFmtId="0" fontId="10" fillId="0" borderId="0" xfId="0" applyFont="1" applyBorder="1" applyAlignment="1">
      <alignment vertical="center"/>
    </xf>
    <xf numFmtId="0" fontId="3" fillId="0" borderId="36" xfId="0" applyFont="1" applyBorder="1" applyAlignment="1">
      <alignment vertical="center"/>
    </xf>
    <xf numFmtId="0" fontId="3" fillId="0" borderId="15" xfId="0" applyFont="1" applyBorder="1" applyAlignment="1">
      <alignment vertical="center"/>
    </xf>
    <xf numFmtId="0" fontId="17" fillId="0" borderId="0" xfId="0" applyFont="1" applyAlignment="1">
      <alignment vertical="center"/>
    </xf>
    <xf numFmtId="0" fontId="19" fillId="0" borderId="0" xfId="0" applyFont="1" applyAlignment="1">
      <alignment vertical="center"/>
    </xf>
    <xf numFmtId="0" fontId="10" fillId="0" borderId="11" xfId="0" applyFont="1" applyBorder="1" applyAlignment="1">
      <alignment vertical="center"/>
    </xf>
    <xf numFmtId="0" fontId="5" fillId="0" borderId="16" xfId="0" applyFont="1" applyBorder="1" applyAlignment="1">
      <alignment vertical="center"/>
    </xf>
    <xf numFmtId="0" fontId="5" fillId="0" borderId="14" xfId="0" applyNumberFormat="1" applyFont="1" applyBorder="1" applyAlignment="1">
      <alignment horizontal="left" vertical="center"/>
    </xf>
    <xf numFmtId="0" fontId="5" fillId="0" borderId="19" xfId="0" applyNumberFormat="1" applyFont="1" applyBorder="1" applyAlignment="1">
      <alignment horizontal="left" vertical="center"/>
    </xf>
    <xf numFmtId="0" fontId="2" fillId="33" borderId="0" xfId="0" applyFont="1" applyFill="1" applyAlignment="1">
      <alignment vertical="center"/>
    </xf>
    <xf numFmtId="0" fontId="3" fillId="33" borderId="0" xfId="0" applyFont="1" applyFill="1" applyAlignment="1">
      <alignment vertical="center"/>
    </xf>
    <xf numFmtId="0" fontId="14" fillId="33" borderId="0" xfId="0" applyFont="1" applyFill="1" applyAlignment="1" quotePrefix="1">
      <alignment horizontal="righ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4"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vertical="center"/>
    </xf>
    <xf numFmtId="0" fontId="5" fillId="33" borderId="15" xfId="0" applyFont="1" applyFill="1" applyBorder="1" applyAlignment="1">
      <alignment vertical="center"/>
    </xf>
    <xf numFmtId="0" fontId="3" fillId="33" borderId="37" xfId="0" applyFont="1" applyFill="1" applyBorder="1" applyAlignment="1">
      <alignment horizontal="center" vertical="center"/>
    </xf>
    <xf numFmtId="0" fontId="5" fillId="33" borderId="38" xfId="0" applyFont="1" applyFill="1" applyBorder="1" applyAlignment="1">
      <alignment vertical="center"/>
    </xf>
    <xf numFmtId="0" fontId="7" fillId="33" borderId="11" xfId="0" applyFont="1" applyFill="1" applyBorder="1" applyAlignment="1">
      <alignment vertical="center"/>
    </xf>
    <xf numFmtId="0" fontId="5" fillId="33" borderId="13" xfId="0" applyFont="1" applyFill="1" applyBorder="1" applyAlignment="1">
      <alignment vertical="center"/>
    </xf>
    <xf numFmtId="0" fontId="3" fillId="33" borderId="32" xfId="0" applyFont="1" applyFill="1" applyBorder="1" applyAlignment="1">
      <alignment horizontal="center" vertical="center"/>
    </xf>
    <xf numFmtId="0" fontId="3" fillId="33" borderId="24" xfId="0" applyFont="1" applyFill="1" applyBorder="1" applyAlignment="1">
      <alignment horizontal="center" vertical="center"/>
    </xf>
    <xf numFmtId="0" fontId="5" fillId="33" borderId="39" xfId="0" applyFont="1" applyFill="1" applyBorder="1" applyAlignment="1">
      <alignment vertical="center"/>
    </xf>
    <xf numFmtId="0" fontId="5" fillId="33" borderId="25" xfId="0" applyFont="1" applyFill="1" applyBorder="1" applyAlignment="1">
      <alignment vertical="center"/>
    </xf>
    <xf numFmtId="0" fontId="3" fillId="33" borderId="11" xfId="0" applyFont="1" applyFill="1" applyBorder="1" applyAlignment="1">
      <alignment horizontal="center" vertical="center"/>
    </xf>
    <xf numFmtId="0" fontId="5" fillId="33" borderId="12" xfId="0" applyFont="1" applyFill="1" applyBorder="1" applyAlignment="1">
      <alignment vertical="center"/>
    </xf>
    <xf numFmtId="0" fontId="3" fillId="33" borderId="12" xfId="0" applyFont="1" applyFill="1" applyBorder="1" applyAlignment="1">
      <alignment horizontal="center" vertical="center"/>
    </xf>
    <xf numFmtId="0" fontId="3" fillId="33" borderId="16" xfId="0" applyFont="1" applyFill="1" applyBorder="1" applyAlignment="1">
      <alignment horizontal="center" vertical="center"/>
    </xf>
    <xf numFmtId="0" fontId="5" fillId="33" borderId="0" xfId="0" applyFont="1" applyFill="1" applyBorder="1" applyAlignment="1">
      <alignment vertical="center"/>
    </xf>
    <xf numFmtId="0" fontId="5" fillId="33" borderId="0" xfId="0" applyFont="1" applyFill="1" applyBorder="1" applyAlignment="1">
      <alignment vertical="center"/>
    </xf>
    <xf numFmtId="0" fontId="3" fillId="33" borderId="0" xfId="0" applyFont="1" applyFill="1" applyBorder="1" applyAlignment="1">
      <alignment horizontal="center" vertical="center"/>
    </xf>
    <xf numFmtId="0" fontId="5" fillId="33" borderId="17" xfId="0" applyFont="1" applyFill="1" applyBorder="1" applyAlignment="1">
      <alignment vertical="center"/>
    </xf>
    <xf numFmtId="0" fontId="5" fillId="33" borderId="38" xfId="0" applyFont="1" applyFill="1" applyBorder="1" applyAlignment="1">
      <alignment vertical="center"/>
    </xf>
    <xf numFmtId="0" fontId="5" fillId="33" borderId="38" xfId="0" applyFont="1" applyFill="1" applyBorder="1" applyAlignment="1">
      <alignment horizontal="left" vertical="center"/>
    </xf>
    <xf numFmtId="0" fontId="13" fillId="33" borderId="38" xfId="0" applyFont="1" applyFill="1" applyBorder="1" applyAlignment="1">
      <alignment vertical="center"/>
    </xf>
    <xf numFmtId="0" fontId="5" fillId="33" borderId="14" xfId="0" applyFont="1" applyFill="1" applyBorder="1" applyAlignment="1">
      <alignment vertical="center"/>
    </xf>
    <xf numFmtId="0" fontId="5" fillId="33" borderId="21" xfId="0" applyFont="1" applyFill="1" applyBorder="1" applyAlignment="1">
      <alignment vertical="center"/>
    </xf>
    <xf numFmtId="0" fontId="5" fillId="33" borderId="19" xfId="0" applyFont="1" applyFill="1" applyBorder="1" applyAlignment="1">
      <alignment vertical="center"/>
    </xf>
    <xf numFmtId="0" fontId="5" fillId="33" borderId="25" xfId="0" applyFont="1" applyFill="1" applyBorder="1" applyAlignment="1">
      <alignment vertical="center"/>
    </xf>
    <xf numFmtId="0" fontId="3" fillId="33" borderId="0" xfId="0" applyFont="1" applyFill="1" applyAlignment="1">
      <alignment horizontal="distributed" vertical="center"/>
    </xf>
    <xf numFmtId="0" fontId="3" fillId="33" borderId="0" xfId="0" applyFont="1" applyFill="1" applyAlignment="1">
      <alignment horizontal="center" vertical="center"/>
    </xf>
    <xf numFmtId="0" fontId="3" fillId="33" borderId="0" xfId="0" applyFont="1" applyFill="1" applyAlignment="1" quotePrefix="1">
      <alignment vertical="center"/>
    </xf>
    <xf numFmtId="0" fontId="17" fillId="33" borderId="0" xfId="0" applyFont="1" applyFill="1" applyAlignment="1">
      <alignment vertical="center"/>
    </xf>
    <xf numFmtId="0" fontId="5" fillId="33" borderId="0" xfId="0" applyFont="1" applyFill="1" applyAlignment="1">
      <alignment vertical="center"/>
    </xf>
    <xf numFmtId="0" fontId="19" fillId="33" borderId="0" xfId="0" applyFont="1" applyFill="1" applyAlignment="1">
      <alignment vertical="center"/>
    </xf>
    <xf numFmtId="0" fontId="3" fillId="33" borderId="36" xfId="0" applyFont="1" applyFill="1" applyBorder="1" applyAlignment="1">
      <alignment vertical="center"/>
    </xf>
    <xf numFmtId="0" fontId="3" fillId="33" borderId="15" xfId="0" applyFont="1" applyFill="1" applyBorder="1" applyAlignment="1">
      <alignment vertical="center"/>
    </xf>
    <xf numFmtId="0" fontId="10" fillId="33" borderId="0" xfId="0" applyFont="1" applyFill="1" applyAlignment="1">
      <alignment vertical="center"/>
    </xf>
    <xf numFmtId="0" fontId="26" fillId="0" borderId="40" xfId="0" applyFont="1" applyFill="1" applyBorder="1" applyAlignment="1" applyProtection="1">
      <alignment horizontal="left" vertical="center"/>
      <protection/>
    </xf>
    <xf numFmtId="0" fontId="26" fillId="0" borderId="41" xfId="0"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3" fillId="0" borderId="0" xfId="0" applyFont="1" applyFill="1" applyAlignment="1" applyProtection="1" quotePrefix="1">
      <alignment horizontal="right" vertical="center"/>
      <protection/>
    </xf>
    <xf numFmtId="0" fontId="27" fillId="0" borderId="41" xfId="0" applyFont="1" applyFill="1" applyBorder="1" applyAlignment="1" applyProtection="1">
      <alignment horizontal="left" vertical="center"/>
      <protection/>
    </xf>
    <xf numFmtId="0" fontId="27" fillId="0" borderId="42" xfId="0" applyFont="1" applyFill="1" applyBorder="1" applyAlignment="1" applyProtection="1">
      <alignment horizontal="left" vertical="center"/>
      <protection/>
    </xf>
    <xf numFmtId="0" fontId="26" fillId="0" borderId="43" xfId="0" applyFont="1" applyFill="1" applyBorder="1" applyAlignment="1" applyProtection="1">
      <alignment horizontal="left" vertical="center"/>
      <protection/>
    </xf>
    <xf numFmtId="0" fontId="81" fillId="0" borderId="44" xfId="0" applyFont="1" applyFill="1" applyBorder="1" applyAlignment="1" applyProtection="1">
      <alignment horizontal="left" vertical="center"/>
      <protection/>
    </xf>
    <xf numFmtId="0" fontId="81" fillId="0" borderId="45" xfId="0" applyFont="1" applyFill="1" applyBorder="1" applyAlignment="1" applyProtection="1">
      <alignment horizontal="left" vertical="center"/>
      <protection/>
    </xf>
    <xf numFmtId="0" fontId="81" fillId="0" borderId="43" xfId="0" applyFont="1" applyFill="1" applyBorder="1" applyAlignment="1" applyProtection="1">
      <alignment horizontal="left" vertical="center"/>
      <protection/>
    </xf>
    <xf numFmtId="0" fontId="81" fillId="0" borderId="46" xfId="0" applyFont="1" applyFill="1" applyBorder="1" applyAlignment="1" applyProtection="1">
      <alignment horizontal="left" vertical="center"/>
      <protection/>
    </xf>
    <xf numFmtId="0" fontId="3" fillId="0" borderId="10"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27" xfId="0" applyFont="1" applyFill="1" applyBorder="1" applyAlignment="1" applyProtection="1">
      <alignment vertical="center"/>
      <protection/>
    </xf>
    <xf numFmtId="0" fontId="5" fillId="0" borderId="27" xfId="0" applyFont="1" applyFill="1" applyBorder="1" applyAlignment="1" applyProtection="1">
      <alignment horizontal="center" vertical="center" shrinkToFit="1"/>
      <protection/>
    </xf>
    <xf numFmtId="0" fontId="5" fillId="0" borderId="47" xfId="0" applyFont="1" applyFill="1" applyBorder="1" applyAlignment="1" applyProtection="1">
      <alignment vertical="center"/>
      <protection/>
    </xf>
    <xf numFmtId="0" fontId="5" fillId="0" borderId="30" xfId="0" applyFont="1" applyFill="1" applyBorder="1" applyAlignment="1" applyProtection="1">
      <alignment horizontal="center" vertical="center"/>
      <protection/>
    </xf>
    <xf numFmtId="0" fontId="5" fillId="0" borderId="30" xfId="0" applyFont="1" applyFill="1" applyBorder="1" applyAlignment="1" applyProtection="1">
      <alignment vertical="center"/>
      <protection/>
    </xf>
    <xf numFmtId="0" fontId="5" fillId="0" borderId="30" xfId="0" applyFont="1" applyFill="1" applyBorder="1" applyAlignment="1" applyProtection="1">
      <alignment horizontal="center" vertical="center" shrinkToFit="1"/>
      <protection/>
    </xf>
    <xf numFmtId="0" fontId="5" fillId="0" borderId="48"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3" fillId="0" borderId="36" xfId="0"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protection/>
    </xf>
    <xf numFmtId="0" fontId="2"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distributed" vertical="center"/>
      <protection/>
    </xf>
    <xf numFmtId="0" fontId="3" fillId="0" borderId="0"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3" fillId="0" borderId="49"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shrinkToFit="1"/>
      <protection/>
    </xf>
    <xf numFmtId="0" fontId="2" fillId="0" borderId="0" xfId="0" applyFont="1" applyFill="1" applyAlignment="1" applyProtection="1">
      <alignment vertical="center"/>
      <protection/>
    </xf>
    <xf numFmtId="0" fontId="3" fillId="0" borderId="40" xfId="0" applyFont="1" applyFill="1" applyBorder="1" applyAlignment="1" applyProtection="1">
      <alignment vertical="center"/>
      <protection/>
    </xf>
    <xf numFmtId="0" fontId="3" fillId="0" borderId="50" xfId="0" applyFont="1" applyFill="1" applyBorder="1" applyAlignment="1" applyProtection="1">
      <alignment vertical="center"/>
      <protection/>
    </xf>
    <xf numFmtId="0" fontId="3" fillId="0" borderId="41" xfId="0" applyFont="1" applyFill="1" applyBorder="1" applyAlignment="1" applyProtection="1">
      <alignment vertical="center"/>
      <protection/>
    </xf>
    <xf numFmtId="0" fontId="3" fillId="0" borderId="51" xfId="0" applyFont="1" applyFill="1" applyBorder="1" applyAlignment="1" applyProtection="1">
      <alignment vertical="center"/>
      <protection/>
    </xf>
    <xf numFmtId="0" fontId="3" fillId="0" borderId="0" xfId="0" applyFont="1" applyFill="1" applyAlignment="1" applyProtection="1">
      <alignment horizontal="center" vertical="center"/>
      <protection/>
    </xf>
    <xf numFmtId="0" fontId="3" fillId="0" borderId="52" xfId="0" applyFont="1" applyFill="1" applyBorder="1" applyAlignment="1" applyProtection="1">
      <alignment vertical="center"/>
      <protection/>
    </xf>
    <xf numFmtId="0" fontId="28"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5" fillId="0" borderId="0" xfId="0" applyFont="1" applyFill="1" applyAlignment="1" applyProtection="1">
      <alignment vertical="center" wrapText="1"/>
      <protection/>
    </xf>
    <xf numFmtId="0" fontId="5" fillId="0" borderId="11" xfId="0"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4"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53" xfId="0" applyFont="1" applyFill="1" applyBorder="1" applyAlignment="1" applyProtection="1">
      <alignment vertical="center"/>
      <protection/>
    </xf>
    <xf numFmtId="0" fontId="3" fillId="0" borderId="54" xfId="0" applyFont="1" applyFill="1" applyBorder="1" applyAlignment="1" applyProtection="1">
      <alignment vertical="center"/>
      <protection/>
    </xf>
    <xf numFmtId="0" fontId="3" fillId="0" borderId="55" xfId="0" applyFont="1" applyFill="1" applyBorder="1" applyAlignment="1" applyProtection="1">
      <alignment vertical="center"/>
      <protection/>
    </xf>
    <xf numFmtId="0" fontId="21" fillId="0" borderId="0" xfId="0" applyFont="1" applyFill="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10" xfId="0" applyFont="1" applyFill="1" applyBorder="1" applyAlignment="1" applyProtection="1">
      <alignment vertical="center" shrinkToFit="1"/>
      <protection locked="0"/>
    </xf>
    <xf numFmtId="0" fontId="3" fillId="0" borderId="36"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locked="0"/>
    </xf>
    <xf numFmtId="0" fontId="5" fillId="0" borderId="10" xfId="0" applyFont="1" applyFill="1" applyBorder="1" applyAlignment="1" applyProtection="1">
      <alignment horizontal="center" vertical="center"/>
      <protection/>
    </xf>
    <xf numFmtId="0" fontId="3" fillId="0" borderId="10" xfId="0" applyFont="1" applyFill="1" applyBorder="1" applyAlignment="1" applyProtection="1">
      <alignment vertical="center"/>
      <protection locked="0"/>
    </xf>
    <xf numFmtId="0" fontId="5" fillId="0" borderId="36"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3" fillId="0" borderId="42" xfId="0" applyFont="1" applyFill="1" applyBorder="1" applyAlignment="1" applyProtection="1">
      <alignment vertical="center"/>
      <protection/>
    </xf>
    <xf numFmtId="0" fontId="3" fillId="0" borderId="20" xfId="0" applyFont="1" applyFill="1" applyBorder="1" applyAlignment="1" applyProtection="1">
      <alignment horizontal="center" vertical="center"/>
      <protection locked="0"/>
    </xf>
    <xf numFmtId="0" fontId="3" fillId="0" borderId="56"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3" fillId="0" borderId="57"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58" xfId="0" applyFont="1" applyFill="1" applyBorder="1" applyAlignment="1" applyProtection="1">
      <alignment vertical="center"/>
      <protection/>
    </xf>
    <xf numFmtId="0" fontId="3" fillId="0" borderId="59" xfId="0" applyFont="1" applyFill="1" applyBorder="1" applyAlignment="1" applyProtection="1">
      <alignment vertical="center"/>
      <protection/>
    </xf>
    <xf numFmtId="0" fontId="3" fillId="0" borderId="60" xfId="0" applyFont="1" applyFill="1" applyBorder="1" applyAlignment="1" applyProtection="1">
      <alignment vertical="center"/>
      <protection/>
    </xf>
    <xf numFmtId="0" fontId="3" fillId="0" borderId="61" xfId="0" applyFont="1" applyFill="1" applyBorder="1" applyAlignment="1" applyProtection="1">
      <alignment vertical="center"/>
      <protection/>
    </xf>
    <xf numFmtId="0" fontId="3" fillId="0" borderId="1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5" fillId="0" borderId="27" xfId="0" applyFont="1" applyFill="1" applyBorder="1" applyAlignment="1" applyProtection="1">
      <alignment vertical="center"/>
      <protection/>
    </xf>
    <xf numFmtId="186" fontId="3" fillId="0" borderId="56" xfId="0" applyNumberFormat="1" applyFont="1" applyFill="1" applyBorder="1" applyAlignment="1" applyProtection="1">
      <alignment vertical="center" shrinkToFit="1"/>
      <protection/>
    </xf>
    <xf numFmtId="186" fontId="3" fillId="0" borderId="62" xfId="0" applyNumberFormat="1" applyFont="1" applyFill="1" applyBorder="1" applyAlignment="1" applyProtection="1">
      <alignment vertical="center" shrinkToFit="1"/>
      <protection/>
    </xf>
    <xf numFmtId="0" fontId="3" fillId="0" borderId="62" xfId="0" applyFont="1" applyFill="1" applyBorder="1" applyAlignment="1" applyProtection="1">
      <alignment vertical="center" shrinkToFit="1"/>
      <protection/>
    </xf>
    <xf numFmtId="0" fontId="3" fillId="0" borderId="59" xfId="0" applyFont="1" applyFill="1" applyBorder="1" applyAlignment="1" applyProtection="1">
      <alignment vertical="center" shrinkToFit="1"/>
      <protection/>
    </xf>
    <xf numFmtId="20" fontId="3" fillId="0" borderId="0" xfId="0" applyNumberFormat="1" applyFont="1" applyFill="1" applyAlignment="1" applyProtection="1">
      <alignment vertical="center"/>
      <protection/>
    </xf>
    <xf numFmtId="0" fontId="5" fillId="0" borderId="30" xfId="0" applyFont="1" applyFill="1" applyBorder="1" applyAlignment="1" applyProtection="1">
      <alignment vertical="center"/>
      <protection/>
    </xf>
    <xf numFmtId="186" fontId="3" fillId="0" borderId="60" xfId="0" applyNumberFormat="1" applyFont="1" applyFill="1" applyBorder="1" applyAlignment="1" applyProtection="1">
      <alignment vertical="center" shrinkToFit="1"/>
      <protection/>
    </xf>
    <xf numFmtId="186" fontId="3" fillId="0" borderId="0" xfId="0" applyNumberFormat="1" applyFont="1" applyFill="1" applyBorder="1" applyAlignment="1" applyProtection="1">
      <alignment vertical="center" shrinkToFit="1"/>
      <protection/>
    </xf>
    <xf numFmtId="0" fontId="3" fillId="0" borderId="0" xfId="0" applyFont="1" applyFill="1" applyBorder="1" applyAlignment="1" applyProtection="1">
      <alignment vertical="center" shrinkToFit="1"/>
      <protection/>
    </xf>
    <xf numFmtId="0" fontId="3" fillId="0" borderId="61" xfId="0" applyFont="1" applyFill="1" applyBorder="1" applyAlignment="1" applyProtection="1">
      <alignment vertical="center" shrinkToFit="1"/>
      <protection/>
    </xf>
    <xf numFmtId="186" fontId="3" fillId="0" borderId="63" xfId="0" applyNumberFormat="1" applyFont="1" applyFill="1" applyBorder="1" applyAlignment="1" applyProtection="1">
      <alignment vertical="center" shrinkToFit="1"/>
      <protection/>
    </xf>
    <xf numFmtId="186" fontId="3" fillId="0" borderId="64" xfId="0" applyNumberFormat="1" applyFont="1" applyFill="1" applyBorder="1" applyAlignment="1" applyProtection="1">
      <alignment vertical="center" shrinkToFit="1"/>
      <protection/>
    </xf>
    <xf numFmtId="0" fontId="3" fillId="0" borderId="64" xfId="0" applyFont="1" applyFill="1" applyBorder="1" applyAlignment="1" applyProtection="1">
      <alignment vertical="center" shrinkToFit="1"/>
      <protection/>
    </xf>
    <xf numFmtId="0" fontId="3" fillId="0" borderId="65" xfId="0" applyFont="1" applyFill="1" applyBorder="1" applyAlignment="1" applyProtection="1">
      <alignment vertical="center" shrinkToFit="1"/>
      <protection/>
    </xf>
    <xf numFmtId="0" fontId="5" fillId="0" borderId="14" xfId="0" applyFont="1" applyFill="1" applyBorder="1" applyAlignment="1" applyProtection="1">
      <alignment vertical="center"/>
      <protection/>
    </xf>
    <xf numFmtId="0" fontId="5" fillId="0" borderId="14" xfId="0" applyFont="1" applyFill="1" applyBorder="1" applyAlignment="1" applyProtection="1">
      <alignment vertical="center" shrinkToFit="1"/>
      <protection/>
    </xf>
    <xf numFmtId="0" fontId="5" fillId="0" borderId="0" xfId="0" applyFont="1" applyFill="1" applyBorder="1" applyAlignment="1" applyProtection="1">
      <alignment horizontal="center" vertical="center" shrinkToFit="1"/>
      <protection/>
    </xf>
    <xf numFmtId="0" fontId="5" fillId="0" borderId="17" xfId="0" applyFont="1" applyFill="1" applyBorder="1" applyAlignment="1" applyProtection="1">
      <alignment horizontal="center" vertical="center"/>
      <protection/>
    </xf>
    <xf numFmtId="0" fontId="5" fillId="0" borderId="16" xfId="0" applyFont="1" applyFill="1" applyBorder="1" applyAlignment="1" applyProtection="1">
      <alignment vertical="center" shrinkToFit="1"/>
      <protection/>
    </xf>
    <xf numFmtId="0" fontId="5" fillId="0" borderId="18" xfId="0" applyFont="1" applyFill="1" applyBorder="1" applyAlignment="1" applyProtection="1">
      <alignment vertical="center" shrinkToFit="1"/>
      <protection/>
    </xf>
    <xf numFmtId="0" fontId="5" fillId="0" borderId="28" xfId="0" applyFont="1" applyFill="1" applyBorder="1" applyAlignment="1" applyProtection="1">
      <alignment vertical="center"/>
      <protection/>
    </xf>
    <xf numFmtId="0" fontId="5" fillId="0" borderId="31"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11" xfId="0" applyFont="1" applyFill="1" applyBorder="1" applyAlignment="1" applyProtection="1">
      <alignment horizontal="distributed" vertical="center"/>
      <protection/>
    </xf>
    <xf numFmtId="0" fontId="3" fillId="0" borderId="13" xfId="0" applyFont="1" applyFill="1" applyBorder="1" applyAlignment="1" applyProtection="1">
      <alignment vertical="center"/>
      <protection/>
    </xf>
    <xf numFmtId="0" fontId="3" fillId="0" borderId="0" xfId="0" applyFont="1" applyFill="1" applyAlignment="1" applyProtection="1">
      <alignment horizontal="distributed" vertical="center"/>
      <protection/>
    </xf>
    <xf numFmtId="0" fontId="3" fillId="0" borderId="17" xfId="0" applyFont="1" applyFill="1" applyBorder="1" applyAlignment="1" applyProtection="1">
      <alignment horizontal="distributed" vertical="center"/>
      <protection/>
    </xf>
    <xf numFmtId="0" fontId="3" fillId="0" borderId="36" xfId="0" applyFont="1" applyFill="1" applyBorder="1" applyAlignment="1" applyProtection="1">
      <alignment vertical="center"/>
      <protection/>
    </xf>
    <xf numFmtId="0" fontId="3"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3" fillId="0" borderId="1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7" xfId="0" applyFont="1" applyFill="1" applyBorder="1" applyAlignment="1" applyProtection="1">
      <alignment vertical="center"/>
      <protection/>
    </xf>
    <xf numFmtId="0" fontId="5" fillId="0" borderId="14" xfId="0" applyFont="1" applyFill="1" applyBorder="1" applyAlignment="1" applyProtection="1">
      <alignment vertical="center" shrinkToFit="1"/>
      <protection locked="0"/>
    </xf>
    <xf numFmtId="0" fontId="3" fillId="0" borderId="18" xfId="0" applyFont="1" applyFill="1" applyBorder="1" applyAlignment="1" applyProtection="1">
      <alignment horizontal="distributed" vertical="center"/>
      <protection/>
    </xf>
    <xf numFmtId="0" fontId="3" fillId="0" borderId="14" xfId="0" applyFont="1" applyFill="1" applyBorder="1" applyAlignment="1" applyProtection="1">
      <alignment horizontal="distributed" vertical="center"/>
      <protection/>
    </xf>
    <xf numFmtId="0" fontId="3" fillId="0" borderId="19" xfId="0" applyFont="1" applyFill="1" applyBorder="1" applyAlignment="1" applyProtection="1">
      <alignment horizontal="distributed" vertical="center"/>
      <protection/>
    </xf>
    <xf numFmtId="0" fontId="2" fillId="0" borderId="0" xfId="0" applyFont="1" applyFill="1" applyAlignment="1" applyProtection="1">
      <alignment vertical="center"/>
      <protection/>
    </xf>
    <xf numFmtId="0" fontId="17"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quotePrefix="1">
      <alignment vertical="center"/>
      <protection/>
    </xf>
    <xf numFmtId="0" fontId="3" fillId="0" borderId="0" xfId="0" applyFont="1" applyFill="1" applyBorder="1" applyAlignment="1" applyProtection="1">
      <alignment horizontal="center" vertical="center"/>
      <protection/>
    </xf>
    <xf numFmtId="0" fontId="3" fillId="0" borderId="12" xfId="0" applyFont="1" applyFill="1" applyBorder="1" applyAlignment="1" applyProtection="1">
      <alignment vertical="center"/>
      <protection locked="0"/>
    </xf>
    <xf numFmtId="0" fontId="3" fillId="0" borderId="0" xfId="0" applyFont="1" applyFill="1" applyAlignment="1" applyProtection="1">
      <alignment horizontal="left" vertical="center"/>
      <protection/>
    </xf>
    <xf numFmtId="0" fontId="82" fillId="0" borderId="0" xfId="0" applyFont="1" applyFill="1" applyAlignment="1" applyProtection="1">
      <alignment horizontal="center" vertical="center"/>
      <protection/>
    </xf>
    <xf numFmtId="0" fontId="0" fillId="0" borderId="0" xfId="0" applyFill="1" applyAlignment="1" applyProtection="1">
      <alignment vertical="center"/>
      <protection/>
    </xf>
    <xf numFmtId="0" fontId="82" fillId="0" borderId="10" xfId="0" applyFont="1" applyFill="1" applyBorder="1" applyAlignment="1" applyProtection="1">
      <alignment horizontal="center" vertical="center"/>
      <protection/>
    </xf>
    <xf numFmtId="0" fontId="82" fillId="0" borderId="15" xfId="0" applyFont="1" applyFill="1" applyBorder="1" applyAlignment="1" applyProtection="1">
      <alignment horizontal="center" vertical="center"/>
      <protection/>
    </xf>
    <xf numFmtId="0" fontId="83" fillId="0" borderId="14" xfId="0" applyFont="1" applyFill="1" applyBorder="1" applyAlignment="1" applyProtection="1">
      <alignment vertical="center" shrinkToFit="1"/>
      <protection/>
    </xf>
    <xf numFmtId="0" fontId="3" fillId="0" borderId="0" xfId="0" applyFont="1" applyFill="1" applyAlignment="1" applyProtection="1">
      <alignment vertical="center"/>
      <protection locked="0"/>
    </xf>
    <xf numFmtId="0" fontId="84" fillId="0" borderId="0" xfId="0" applyFont="1" applyFill="1" applyAlignment="1" applyProtection="1">
      <alignment vertical="center"/>
      <protection/>
    </xf>
    <xf numFmtId="0" fontId="2" fillId="0" borderId="0" xfId="0" applyFont="1" applyFill="1" applyAlignment="1" applyProtection="1">
      <alignment horizontal="right" vertical="top"/>
      <protection/>
    </xf>
    <xf numFmtId="0" fontId="2" fillId="0" borderId="0" xfId="0" applyFont="1" applyFill="1" applyAlignment="1" applyProtection="1">
      <alignment vertical="top"/>
      <protection/>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0" borderId="14" xfId="0" applyBorder="1" applyAlignment="1">
      <alignment vertical="center" wrapText="1"/>
    </xf>
    <xf numFmtId="0" fontId="31" fillId="0" borderId="66" xfId="0" applyFont="1" applyBorder="1" applyAlignment="1">
      <alignment vertical="center"/>
    </xf>
    <xf numFmtId="0" fontId="33" fillId="34" borderId="66" xfId="0" applyFont="1" applyFill="1" applyBorder="1" applyAlignment="1">
      <alignment horizontal="center" vertical="center"/>
    </xf>
    <xf numFmtId="57" fontId="6" fillId="34" borderId="67" xfId="0" applyNumberFormat="1" applyFont="1" applyFill="1" applyBorder="1" applyAlignment="1">
      <alignment horizontal="center" vertical="center" shrinkToFit="1"/>
    </xf>
    <xf numFmtId="0" fontId="6" fillId="34" borderId="68" xfId="0" applyFont="1" applyFill="1" applyBorder="1" applyAlignment="1">
      <alignment horizontal="center" vertical="center" wrapText="1"/>
    </xf>
    <xf numFmtId="0" fontId="6" fillId="34" borderId="69" xfId="0" applyFont="1" applyFill="1" applyBorder="1" applyAlignment="1">
      <alignment horizontal="center" vertical="center"/>
    </xf>
    <xf numFmtId="0" fontId="31" fillId="0" borderId="58" xfId="0" applyFont="1" applyBorder="1" applyAlignment="1">
      <alignment horizontal="left" vertical="center"/>
    </xf>
    <xf numFmtId="0" fontId="31" fillId="0" borderId="70" xfId="0" applyFont="1" applyBorder="1" applyAlignment="1">
      <alignment horizontal="left" vertical="center"/>
    </xf>
    <xf numFmtId="0" fontId="31" fillId="0" borderId="7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72" xfId="0" applyFont="1" applyBorder="1" applyAlignment="1">
      <alignment horizontal="center" vertical="center" wrapText="1"/>
    </xf>
    <xf numFmtId="0" fontId="31" fillId="0" borderId="19" xfId="0" applyFont="1" applyBorder="1" applyAlignment="1">
      <alignment horizontal="center" vertical="center" wrapText="1"/>
    </xf>
    <xf numFmtId="0" fontId="0" fillId="0" borderId="73" xfId="0" applyBorder="1" applyAlignment="1">
      <alignment horizontal="right" vertical="center"/>
    </xf>
    <xf numFmtId="0" fontId="0" fillId="0" borderId="67" xfId="0" applyBorder="1" applyAlignment="1">
      <alignment horizontal="right" vertical="center"/>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31" fillId="0" borderId="58" xfId="0" applyFont="1" applyBorder="1" applyAlignment="1">
      <alignment horizontal="left" vertical="center" wrapText="1"/>
    </xf>
    <xf numFmtId="0" fontId="31" fillId="0" borderId="70" xfId="0" applyFont="1" applyBorder="1" applyAlignment="1">
      <alignment horizontal="left" vertical="center" wrapText="1"/>
    </xf>
    <xf numFmtId="0" fontId="32" fillId="0" borderId="58" xfId="0" applyFont="1" applyBorder="1" applyAlignment="1">
      <alignment horizontal="left" vertical="center" wrapText="1"/>
    </xf>
    <xf numFmtId="0" fontId="32" fillId="0" borderId="70" xfId="0" applyFont="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0" fontId="85" fillId="0" borderId="11" xfId="0" applyFont="1" applyBorder="1" applyAlignment="1">
      <alignment horizontal="center" vertical="center"/>
    </xf>
    <xf numFmtId="0" fontId="85" fillId="0" borderId="18" xfId="0" applyFont="1" applyBorder="1" applyAlignment="1">
      <alignment horizontal="center" vertical="center"/>
    </xf>
    <xf numFmtId="0" fontId="0" fillId="34" borderId="51" xfId="0" applyFill="1" applyBorder="1" applyAlignment="1">
      <alignment horizontal="center" vertical="center"/>
    </xf>
    <xf numFmtId="0" fontId="0" fillId="34" borderId="15" xfId="0" applyFill="1" applyBorder="1" applyAlignment="1">
      <alignment horizontal="center" vertical="center"/>
    </xf>
    <xf numFmtId="0" fontId="6" fillId="34" borderId="71"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6" fillId="34" borderId="72" xfId="0" applyFont="1" applyFill="1" applyBorder="1" applyAlignment="1">
      <alignment horizontal="left" vertical="center" wrapText="1"/>
    </xf>
    <xf numFmtId="0" fontId="6" fillId="34" borderId="19"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74" xfId="0" applyFill="1" applyBorder="1" applyAlignment="1">
      <alignment horizontal="center" vertical="center"/>
    </xf>
    <xf numFmtId="0" fontId="64" fillId="34" borderId="71" xfId="0" applyFont="1" applyFill="1" applyBorder="1" applyAlignment="1">
      <alignment horizontal="left" vertical="center" wrapText="1"/>
    </xf>
    <xf numFmtId="0" fontId="64" fillId="34" borderId="13" xfId="0" applyFont="1" applyFill="1" applyBorder="1" applyAlignment="1">
      <alignment horizontal="left" vertical="center" wrapText="1"/>
    </xf>
    <xf numFmtId="0" fontId="64" fillId="34" borderId="72" xfId="0" applyFont="1" applyFill="1" applyBorder="1" applyAlignment="1">
      <alignment horizontal="left" vertical="center" wrapText="1"/>
    </xf>
    <xf numFmtId="0" fontId="64" fillId="34" borderId="19" xfId="0" applyFont="1" applyFill="1" applyBorder="1" applyAlignment="1">
      <alignment horizontal="left" vertical="center" wrapText="1"/>
    </xf>
    <xf numFmtId="0" fontId="31" fillId="0" borderId="71" xfId="0" applyFont="1" applyBorder="1" applyAlignment="1">
      <alignment horizontal="left" vertical="center" wrapText="1"/>
    </xf>
    <xf numFmtId="0" fontId="31" fillId="0" borderId="13" xfId="0" applyFont="1" applyBorder="1" applyAlignment="1">
      <alignment horizontal="left" vertical="center" wrapText="1"/>
    </xf>
    <xf numFmtId="0" fontId="31" fillId="0" borderId="72" xfId="0" applyFont="1" applyBorder="1" applyAlignment="1">
      <alignment horizontal="left" vertical="center" wrapText="1"/>
    </xf>
    <xf numFmtId="0" fontId="31" fillId="0" borderId="19" xfId="0" applyFont="1" applyBorder="1" applyAlignment="1">
      <alignment horizontal="left" vertical="center" wrapText="1"/>
    </xf>
    <xf numFmtId="0" fontId="2" fillId="33" borderId="0" xfId="0" applyFont="1" applyFill="1" applyAlignment="1">
      <alignment horizontal="left" vertical="center"/>
    </xf>
    <xf numFmtId="0" fontId="5" fillId="34" borderId="10" xfId="0" applyFont="1" applyFill="1" applyBorder="1" applyAlignment="1">
      <alignment vertical="center"/>
    </xf>
    <xf numFmtId="0" fontId="5" fillId="34" borderId="15" xfId="0" applyFont="1" applyFill="1" applyBorder="1" applyAlignment="1">
      <alignment vertical="center"/>
    </xf>
    <xf numFmtId="0" fontId="9" fillId="33" borderId="39" xfId="0" applyFont="1" applyFill="1" applyBorder="1" applyAlignment="1" quotePrefix="1">
      <alignment horizontal="center" vertical="center"/>
    </xf>
    <xf numFmtId="0" fontId="9" fillId="33" borderId="39" xfId="0" applyFont="1" applyFill="1" applyBorder="1" applyAlignment="1">
      <alignment horizontal="center" vertical="center"/>
    </xf>
    <xf numFmtId="0" fontId="9" fillId="33" borderId="38" xfId="0" applyFont="1" applyFill="1" applyBorder="1" applyAlignment="1" quotePrefix="1">
      <alignment horizontal="center" vertical="center"/>
    </xf>
    <xf numFmtId="0" fontId="9" fillId="33" borderId="38" xfId="0" applyFont="1" applyFill="1" applyBorder="1" applyAlignment="1">
      <alignment horizontal="center" vertical="center"/>
    </xf>
    <xf numFmtId="0" fontId="5" fillId="33" borderId="38" xfId="0" applyFont="1" applyFill="1" applyBorder="1" applyAlignment="1">
      <alignment horizontal="right" vertical="center"/>
    </xf>
    <xf numFmtId="0" fontId="5" fillId="33" borderId="21" xfId="0" applyFont="1" applyFill="1" applyBorder="1" applyAlignment="1">
      <alignment horizontal="right" vertical="center"/>
    </xf>
    <xf numFmtId="0" fontId="9" fillId="33" borderId="36" xfId="0" applyFont="1" applyFill="1" applyBorder="1" applyAlignment="1" quotePrefix="1">
      <alignment horizontal="center" vertical="center"/>
    </xf>
    <xf numFmtId="0" fontId="9" fillId="34" borderId="10" xfId="0" applyFont="1" applyFill="1" applyBorder="1" applyAlignment="1">
      <alignment horizontal="center" vertical="center"/>
    </xf>
    <xf numFmtId="0" fontId="5" fillId="33" borderId="10" xfId="0" applyFont="1" applyFill="1" applyBorder="1" applyAlignment="1">
      <alignment horizontal="center" vertical="center" shrinkToFit="1"/>
    </xf>
    <xf numFmtId="0" fontId="9" fillId="34" borderId="10" xfId="0" applyFont="1" applyFill="1" applyBorder="1" applyAlignment="1" quotePrefix="1">
      <alignment horizontal="center" vertical="center"/>
    </xf>
    <xf numFmtId="0" fontId="5" fillId="34" borderId="12" xfId="0" applyFont="1" applyFill="1" applyBorder="1" applyAlignment="1">
      <alignment vertical="center"/>
    </xf>
    <xf numFmtId="0" fontId="5" fillId="33" borderId="13" xfId="0" applyFont="1" applyFill="1" applyBorder="1" applyAlignment="1">
      <alignment vertical="center"/>
    </xf>
    <xf numFmtId="0" fontId="5" fillId="34" borderId="39" xfId="0" applyFont="1" applyFill="1" applyBorder="1" applyAlignment="1">
      <alignment vertical="center"/>
    </xf>
    <xf numFmtId="0" fontId="5" fillId="34" borderId="25" xfId="0" applyFont="1" applyFill="1" applyBorder="1" applyAlignment="1">
      <alignment vertical="center"/>
    </xf>
    <xf numFmtId="0" fontId="5" fillId="34" borderId="49" xfId="0" applyFont="1" applyFill="1" applyBorder="1" applyAlignment="1">
      <alignment horizontal="distributed" vertical="center" indent="1"/>
    </xf>
    <xf numFmtId="0" fontId="9" fillId="34" borderId="14" xfId="0" applyFont="1" applyFill="1" applyBorder="1" applyAlignment="1">
      <alignment vertical="center"/>
    </xf>
    <xf numFmtId="0" fontId="9" fillId="34" borderId="19" xfId="0" applyFont="1" applyFill="1" applyBorder="1" applyAlignment="1">
      <alignment vertical="center"/>
    </xf>
    <xf numFmtId="0" fontId="5" fillId="34" borderId="18"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10" xfId="0" applyFont="1" applyFill="1" applyBorder="1" applyAlignment="1">
      <alignment horizontal="center" vertical="center"/>
    </xf>
    <xf numFmtId="0" fontId="9" fillId="34" borderId="14" xfId="0" applyFont="1" applyFill="1" applyBorder="1" applyAlignment="1">
      <alignment horizontal="center" vertical="center"/>
    </xf>
    <xf numFmtId="0" fontId="11" fillId="33" borderId="16" xfId="0" applyFont="1" applyFill="1" applyBorder="1" applyAlignment="1">
      <alignment vertical="center" wrapText="1"/>
    </xf>
    <xf numFmtId="0" fontId="11" fillId="33" borderId="0" xfId="0" applyFont="1" applyFill="1" applyBorder="1" applyAlignment="1">
      <alignment vertical="center" wrapText="1"/>
    </xf>
    <xf numFmtId="0" fontId="11" fillId="33" borderId="17" xfId="0" applyFont="1" applyFill="1" applyBorder="1" applyAlignment="1">
      <alignment vertical="center" wrapText="1"/>
    </xf>
    <xf numFmtId="0" fontId="11" fillId="33" borderId="18" xfId="0" applyFont="1" applyFill="1" applyBorder="1" applyAlignment="1">
      <alignment vertical="center" wrapText="1"/>
    </xf>
    <xf numFmtId="0" fontId="11" fillId="33" borderId="14" xfId="0" applyFont="1" applyFill="1" applyBorder="1" applyAlignment="1">
      <alignment vertical="center" wrapText="1"/>
    </xf>
    <xf numFmtId="0" fontId="11" fillId="33" borderId="19" xfId="0" applyFont="1" applyFill="1" applyBorder="1" applyAlignment="1">
      <alignment vertical="center" wrapText="1"/>
    </xf>
    <xf numFmtId="0" fontId="5" fillId="33" borderId="11"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33" borderId="19" xfId="0" applyFont="1" applyFill="1" applyBorder="1" applyAlignment="1">
      <alignment horizontal="center" vertical="center"/>
    </xf>
    <xf numFmtId="0" fontId="5" fillId="34" borderId="36" xfId="0" applyFont="1" applyFill="1" applyBorder="1" applyAlignment="1">
      <alignment horizontal="distributed" vertical="center" indent="1"/>
    </xf>
    <xf numFmtId="0" fontId="5" fillId="34" borderId="10" xfId="0" applyFont="1" applyFill="1" applyBorder="1" applyAlignment="1">
      <alignment horizontal="distributed" vertical="center" indent="1"/>
    </xf>
    <xf numFmtId="0" fontId="5" fillId="34" borderId="15" xfId="0" applyFont="1" applyFill="1" applyBorder="1" applyAlignment="1">
      <alignment horizontal="distributed" vertical="center" indent="1"/>
    </xf>
    <xf numFmtId="0" fontId="5" fillId="34" borderId="11" xfId="0" applyFont="1" applyFill="1" applyBorder="1" applyAlignment="1">
      <alignment horizontal="distributed" vertical="center" indent="1"/>
    </xf>
    <xf numFmtId="0" fontId="5" fillId="34" borderId="12" xfId="0" applyFont="1" applyFill="1" applyBorder="1" applyAlignment="1">
      <alignment horizontal="distributed" vertical="center" indent="1"/>
    </xf>
    <xf numFmtId="0" fontId="5" fillId="34" borderId="13" xfId="0" applyFont="1" applyFill="1" applyBorder="1" applyAlignment="1">
      <alignment horizontal="distributed" vertical="center" indent="1"/>
    </xf>
    <xf numFmtId="0" fontId="5" fillId="34" borderId="18" xfId="0" applyFont="1" applyFill="1" applyBorder="1" applyAlignment="1">
      <alignment horizontal="distributed" vertical="center" indent="1"/>
    </xf>
    <xf numFmtId="0" fontId="5" fillId="34" borderId="14" xfId="0" applyFont="1" applyFill="1" applyBorder="1" applyAlignment="1">
      <alignment horizontal="distributed" vertical="center" indent="1"/>
    </xf>
    <xf numFmtId="0" fontId="5" fillId="34" borderId="19" xfId="0" applyFont="1" applyFill="1" applyBorder="1" applyAlignment="1">
      <alignment horizontal="distributed" vertical="center" indent="1"/>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15" xfId="0" applyFont="1" applyFill="1" applyBorder="1" applyAlignment="1">
      <alignment horizontal="center" vertical="center"/>
    </xf>
    <xf numFmtId="0" fontId="6" fillId="33" borderId="49" xfId="0" applyFont="1" applyFill="1" applyBorder="1" applyAlignment="1">
      <alignment horizontal="distributed" vertical="center" indent="1"/>
    </xf>
    <xf numFmtId="0" fontId="5" fillId="34" borderId="49" xfId="0" applyFont="1" applyFill="1" applyBorder="1" applyAlignment="1">
      <alignment horizontal="center" vertical="center"/>
    </xf>
    <xf numFmtId="0" fontId="10" fillId="34" borderId="49" xfId="0" applyFont="1" applyFill="1" applyBorder="1" applyAlignment="1">
      <alignment vertical="center"/>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176" fontId="9" fillId="34" borderId="12" xfId="0" applyNumberFormat="1" applyFont="1" applyFill="1" applyBorder="1" applyAlignment="1">
      <alignment horizontal="left" vertical="center"/>
    </xf>
    <xf numFmtId="0" fontId="5" fillId="34" borderId="0" xfId="0" applyFont="1" applyFill="1" applyAlignment="1">
      <alignment vertical="center"/>
    </xf>
    <xf numFmtId="0" fontId="0" fillId="34" borderId="0" xfId="0" applyFill="1" applyAlignment="1">
      <alignment vertical="center"/>
    </xf>
    <xf numFmtId="0" fontId="5" fillId="34" borderId="0" xfId="0" applyFont="1" applyFill="1" applyAlignment="1">
      <alignment vertical="center" wrapText="1"/>
    </xf>
    <xf numFmtId="0" fontId="5" fillId="33" borderId="75" xfId="0" applyFont="1" applyFill="1" applyBorder="1" applyAlignment="1">
      <alignment vertical="center"/>
    </xf>
    <xf numFmtId="0" fontId="5" fillId="33" borderId="23" xfId="0" applyFont="1" applyFill="1" applyBorder="1" applyAlignment="1">
      <alignment vertical="center"/>
    </xf>
    <xf numFmtId="0" fontId="5" fillId="34" borderId="38" xfId="0" applyFont="1" applyFill="1" applyBorder="1" applyAlignment="1">
      <alignment vertical="center"/>
    </xf>
    <xf numFmtId="0" fontId="5" fillId="34" borderId="21" xfId="0" applyFont="1" applyFill="1" applyBorder="1" applyAlignment="1">
      <alignment vertical="center"/>
    </xf>
    <xf numFmtId="0" fontId="5" fillId="34" borderId="39" xfId="0" applyFont="1" applyFill="1" applyBorder="1" applyAlignment="1">
      <alignment horizontal="center" vertical="center"/>
    </xf>
    <xf numFmtId="0" fontId="5" fillId="34" borderId="38" xfId="0" applyFont="1" applyFill="1" applyBorder="1" applyAlignment="1">
      <alignment horizontal="center" vertical="center"/>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8"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4" fillId="34" borderId="0" xfId="0" applyFont="1" applyFill="1" applyAlignment="1">
      <alignment horizontal="center" vertical="center"/>
    </xf>
    <xf numFmtId="0" fontId="10" fillId="34" borderId="0" xfId="0" applyFont="1" applyFill="1" applyAlignment="1">
      <alignment vertical="center"/>
    </xf>
    <xf numFmtId="0" fontId="9" fillId="34" borderId="0" xfId="0" applyFont="1" applyFill="1" applyAlignment="1">
      <alignment vertical="center"/>
    </xf>
    <xf numFmtId="177" fontId="10" fillId="33" borderId="24" xfId="49" applyNumberFormat="1" applyFont="1" applyFill="1" applyBorder="1" applyAlignment="1">
      <alignment vertical="center"/>
    </xf>
    <xf numFmtId="177" fontId="10" fillId="33" borderId="39" xfId="49" applyNumberFormat="1" applyFont="1" applyFill="1" applyBorder="1" applyAlignment="1">
      <alignment vertical="center"/>
    </xf>
    <xf numFmtId="177" fontId="10" fillId="33" borderId="20" xfId="49" applyNumberFormat="1" applyFont="1" applyFill="1" applyBorder="1" applyAlignment="1">
      <alignment vertical="center"/>
    </xf>
    <xf numFmtId="177" fontId="10" fillId="33" borderId="38" xfId="49" applyNumberFormat="1" applyFont="1" applyFill="1" applyBorder="1" applyAlignment="1">
      <alignment vertical="center"/>
    </xf>
    <xf numFmtId="0" fontId="5" fillId="33" borderId="49" xfId="0" applyFont="1" applyFill="1" applyBorder="1" applyAlignment="1">
      <alignment horizontal="distributed" vertical="center"/>
    </xf>
    <xf numFmtId="0" fontId="9" fillId="33" borderId="36" xfId="0" applyFont="1" applyFill="1" applyBorder="1" applyAlignment="1">
      <alignment vertical="center"/>
    </xf>
    <xf numFmtId="0" fontId="9" fillId="33" borderId="10" xfId="0" applyFont="1" applyFill="1" applyBorder="1" applyAlignment="1">
      <alignment vertical="center"/>
    </xf>
    <xf numFmtId="0" fontId="9" fillId="33" borderId="15" xfId="0" applyFont="1" applyFill="1" applyBorder="1" applyAlignment="1">
      <alignmen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2" fillId="33" borderId="13" xfId="0" applyFont="1" applyFill="1" applyBorder="1" applyAlignment="1">
      <alignment vertical="center" wrapText="1"/>
    </xf>
    <xf numFmtId="0" fontId="2" fillId="33" borderId="16" xfId="0" applyFont="1" applyFill="1" applyBorder="1" applyAlignment="1">
      <alignment vertical="center" wrapText="1"/>
    </xf>
    <xf numFmtId="0" fontId="2" fillId="33" borderId="0" xfId="0" applyFont="1" applyFill="1" applyBorder="1" applyAlignment="1">
      <alignment vertical="center" wrapText="1"/>
    </xf>
    <xf numFmtId="0" fontId="2" fillId="33" borderId="17" xfId="0" applyFont="1" applyFill="1" applyBorder="1" applyAlignment="1">
      <alignment vertical="center" wrapText="1"/>
    </xf>
    <xf numFmtId="0" fontId="2" fillId="33" borderId="18" xfId="0" applyFont="1" applyFill="1" applyBorder="1" applyAlignment="1">
      <alignment vertical="center" wrapText="1"/>
    </xf>
    <xf numFmtId="0" fontId="2" fillId="33" borderId="14" xfId="0" applyFont="1" applyFill="1" applyBorder="1" applyAlignment="1">
      <alignment vertical="center" wrapText="1"/>
    </xf>
    <xf numFmtId="0" fontId="2" fillId="33" borderId="19" xfId="0" applyFont="1" applyFill="1" applyBorder="1" applyAlignment="1">
      <alignment vertical="center" wrapText="1"/>
    </xf>
    <xf numFmtId="0" fontId="5" fillId="33" borderId="1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3" borderId="36" xfId="0" applyFont="1" applyFill="1" applyBorder="1" applyAlignment="1">
      <alignment horizontal="distributed" vertical="center"/>
    </xf>
    <xf numFmtId="0" fontId="5" fillId="33" borderId="10" xfId="0" applyFont="1" applyFill="1" applyBorder="1" applyAlignment="1">
      <alignment horizontal="distributed" vertical="center"/>
    </xf>
    <xf numFmtId="0" fontId="5" fillId="33" borderId="15" xfId="0" applyFont="1" applyFill="1" applyBorder="1" applyAlignment="1">
      <alignment horizontal="distributed" vertical="center"/>
    </xf>
    <xf numFmtId="0" fontId="5" fillId="33" borderId="11" xfId="0" applyFont="1" applyFill="1" applyBorder="1" applyAlignment="1">
      <alignment horizontal="distributed" vertical="center"/>
    </xf>
    <xf numFmtId="0" fontId="5" fillId="33" borderId="12" xfId="0" applyFont="1" applyFill="1" applyBorder="1" applyAlignment="1">
      <alignment horizontal="distributed" vertical="center"/>
    </xf>
    <xf numFmtId="0" fontId="5" fillId="33" borderId="13" xfId="0" applyFont="1" applyFill="1" applyBorder="1" applyAlignment="1">
      <alignment horizontal="distributed" vertical="center"/>
    </xf>
    <xf numFmtId="0" fontId="5" fillId="33" borderId="76" xfId="0" applyFont="1" applyFill="1" applyBorder="1" applyAlignment="1">
      <alignment horizontal="distributed" vertical="center"/>
    </xf>
    <xf numFmtId="0" fontId="21" fillId="33" borderId="11" xfId="0" applyFont="1" applyFill="1" applyBorder="1" applyAlignment="1">
      <alignment horizontal="left" vertical="center" wrapText="1" indent="1"/>
    </xf>
    <xf numFmtId="0" fontId="21" fillId="33" borderId="12" xfId="0" applyFont="1" applyFill="1" applyBorder="1" applyAlignment="1">
      <alignment horizontal="left" vertical="center" indent="1"/>
    </xf>
    <xf numFmtId="0" fontId="21" fillId="33" borderId="13" xfId="0" applyFont="1" applyFill="1" applyBorder="1" applyAlignment="1">
      <alignment horizontal="left" vertical="center" indent="1"/>
    </xf>
    <xf numFmtId="0" fontId="21" fillId="33" borderId="16" xfId="0" applyFont="1" applyFill="1" applyBorder="1" applyAlignment="1">
      <alignment horizontal="left" vertical="center" indent="1"/>
    </xf>
    <xf numFmtId="0" fontId="21" fillId="33" borderId="0" xfId="0" applyFont="1" applyFill="1" applyBorder="1" applyAlignment="1">
      <alignment horizontal="left" vertical="center" indent="1"/>
    </xf>
    <xf numFmtId="0" fontId="21" fillId="33" borderId="17" xfId="0" applyFont="1" applyFill="1" applyBorder="1" applyAlignment="1">
      <alignment horizontal="left" vertical="center" indent="1"/>
    </xf>
    <xf numFmtId="0" fontId="21" fillId="33" borderId="18" xfId="0" applyFont="1" applyFill="1" applyBorder="1" applyAlignment="1">
      <alignment horizontal="left" vertical="center" indent="1"/>
    </xf>
    <xf numFmtId="0" fontId="21" fillId="33" borderId="14" xfId="0" applyFont="1" applyFill="1" applyBorder="1" applyAlignment="1">
      <alignment horizontal="left" vertical="center" indent="1"/>
    </xf>
    <xf numFmtId="0" fontId="21" fillId="33" borderId="19" xfId="0" applyFont="1" applyFill="1" applyBorder="1" applyAlignment="1">
      <alignment horizontal="left" vertical="center" indent="1"/>
    </xf>
    <xf numFmtId="0" fontId="5" fillId="33" borderId="36" xfId="0" applyFont="1" applyFill="1" applyBorder="1" applyAlignment="1">
      <alignment vertical="center"/>
    </xf>
    <xf numFmtId="0" fontId="3" fillId="34" borderId="36" xfId="0" applyFont="1" applyFill="1" applyBorder="1" applyAlignment="1">
      <alignment horizontal="center" vertical="center"/>
    </xf>
    <xf numFmtId="0" fontId="3" fillId="34" borderId="15" xfId="0" applyFont="1" applyFill="1" applyBorder="1" applyAlignment="1">
      <alignment horizontal="center" vertical="center"/>
    </xf>
    <xf numFmtId="0" fontId="21" fillId="33" borderId="36" xfId="0" applyFont="1" applyFill="1" applyBorder="1" applyAlignment="1">
      <alignment horizontal="center" vertical="center"/>
    </xf>
    <xf numFmtId="0" fontId="21" fillId="33" borderId="15" xfId="0" applyFont="1" applyFill="1" applyBorder="1" applyAlignment="1">
      <alignment horizontal="center" vertical="center"/>
    </xf>
    <xf numFmtId="0" fontId="5" fillId="0" borderId="0" xfId="0" applyFont="1" applyFill="1" applyAlignment="1" applyProtection="1">
      <alignment vertical="center" shrinkToFit="1"/>
      <protection locked="0"/>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center" shrinkToFit="1"/>
      <protection locked="0"/>
    </xf>
    <xf numFmtId="0" fontId="3" fillId="0" borderId="0" xfId="0" applyFont="1" applyFill="1" applyAlignment="1" applyProtection="1">
      <alignment horizontal="left" vertical="center" shrinkToFit="1"/>
      <protection locked="0"/>
    </xf>
    <xf numFmtId="0" fontId="5" fillId="0" borderId="36"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2" fillId="0" borderId="0" xfId="0" applyFont="1" applyFill="1" applyAlignment="1" applyProtection="1">
      <alignment vertical="center" wrapText="1"/>
      <protection/>
    </xf>
    <xf numFmtId="0" fontId="2" fillId="0" borderId="0" xfId="0" applyFont="1" applyFill="1" applyAlignment="1" applyProtection="1">
      <alignment horizontal="left" vertical="center"/>
      <protection/>
    </xf>
    <xf numFmtId="0" fontId="17" fillId="0" borderId="0" xfId="0" applyFont="1" applyFill="1" applyAlignment="1" applyProtection="1">
      <alignment horizontal="center" vertical="center"/>
      <protection locked="0"/>
    </xf>
    <xf numFmtId="0" fontId="5" fillId="0" borderId="36" xfId="0" applyFont="1" applyFill="1" applyBorder="1" applyAlignment="1" applyProtection="1">
      <alignment horizontal="distributed" vertical="center"/>
      <protection/>
    </xf>
    <xf numFmtId="0" fontId="5" fillId="0" borderId="10" xfId="0" applyFont="1" applyFill="1" applyBorder="1" applyAlignment="1" applyProtection="1">
      <alignment horizontal="distributed" vertical="center"/>
      <protection/>
    </xf>
    <xf numFmtId="0" fontId="5" fillId="0" borderId="15" xfId="0" applyFont="1" applyFill="1" applyBorder="1" applyAlignment="1" applyProtection="1">
      <alignment horizontal="distributed" vertical="center"/>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locked="0"/>
    </xf>
    <xf numFmtId="0" fontId="5" fillId="0" borderId="18" xfId="0" applyFont="1" applyFill="1" applyBorder="1" applyAlignment="1" applyProtection="1">
      <alignment horizontal="right" vertical="center"/>
      <protection locked="0"/>
    </xf>
    <xf numFmtId="0" fontId="5" fillId="0" borderId="14" xfId="0" applyFont="1" applyFill="1" applyBorder="1" applyAlignment="1" applyProtection="1">
      <alignment horizontal="right" vertical="center"/>
      <protection locked="0"/>
    </xf>
    <xf numFmtId="0" fontId="5" fillId="0" borderId="14"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49" xfId="0" applyFont="1" applyFill="1" applyBorder="1" applyAlignment="1" applyProtection="1">
      <alignment horizontal="distributed" vertical="center"/>
      <protection/>
    </xf>
    <xf numFmtId="0" fontId="5" fillId="0" borderId="15"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38" fontId="3" fillId="0" borderId="29" xfId="49" applyFont="1" applyFill="1" applyBorder="1" applyAlignment="1" applyProtection="1">
      <alignment horizontal="center" vertical="center"/>
      <protection locked="0"/>
    </xf>
    <xf numFmtId="38" fontId="3" fillId="0" borderId="30" xfId="49"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36"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2" fillId="0" borderId="11"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2" fillId="0" borderId="16"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2" fillId="0" borderId="17" xfId="0" applyFont="1" applyFill="1" applyBorder="1" applyAlignment="1" applyProtection="1">
      <alignment vertical="center" wrapText="1"/>
      <protection/>
    </xf>
    <xf numFmtId="0" fontId="2" fillId="0" borderId="18"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locked="0"/>
    </xf>
    <xf numFmtId="0" fontId="2" fillId="0" borderId="12"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5" fillId="0" borderId="49" xfId="0" applyFont="1" applyFill="1" applyBorder="1" applyAlignment="1" applyProtection="1">
      <alignment horizontal="distributed" vertical="center" indent="1"/>
      <protection/>
    </xf>
    <xf numFmtId="0" fontId="5" fillId="0" borderId="29" xfId="0" applyFont="1" applyFill="1" applyBorder="1" applyAlignment="1" applyProtection="1">
      <alignment horizontal="center" vertical="center"/>
      <protection/>
    </xf>
    <xf numFmtId="0" fontId="3" fillId="0" borderId="29" xfId="0" applyFont="1" applyFill="1" applyBorder="1" applyAlignment="1" applyProtection="1">
      <alignment vertical="center"/>
      <protection locked="0"/>
    </xf>
    <xf numFmtId="0" fontId="3" fillId="0" borderId="30" xfId="0" applyFont="1" applyFill="1" applyBorder="1" applyAlignment="1" applyProtection="1">
      <alignment vertical="center"/>
      <protection locked="0"/>
    </xf>
    <xf numFmtId="38" fontId="3" fillId="0" borderId="29" xfId="49" applyFont="1" applyFill="1" applyBorder="1" applyAlignment="1" applyProtection="1">
      <alignment horizontal="center" vertical="center"/>
      <protection/>
    </xf>
    <xf numFmtId="38" fontId="3" fillId="0" borderId="30" xfId="49"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shrinkToFit="1"/>
      <protection/>
    </xf>
    <xf numFmtId="0" fontId="3" fillId="0" borderId="12" xfId="0" applyFont="1" applyFill="1" applyBorder="1" applyAlignment="1" applyProtection="1">
      <alignment horizontal="center" vertical="center" shrinkToFit="1"/>
      <protection/>
    </xf>
    <xf numFmtId="0" fontId="3" fillId="0" borderId="13" xfId="0" applyFont="1" applyFill="1" applyBorder="1" applyAlignment="1" applyProtection="1">
      <alignment horizontal="center" vertical="center" shrinkToFit="1"/>
      <protection/>
    </xf>
    <xf numFmtId="0" fontId="3" fillId="0" borderId="18" xfId="0" applyFont="1" applyFill="1" applyBorder="1" applyAlignment="1" applyProtection="1">
      <alignment horizontal="center" vertical="center" shrinkToFit="1"/>
      <protection/>
    </xf>
    <xf numFmtId="0" fontId="3" fillId="0" borderId="14" xfId="0" applyFont="1" applyFill="1" applyBorder="1" applyAlignment="1" applyProtection="1">
      <alignment horizontal="center" vertical="center" shrinkToFit="1"/>
      <protection/>
    </xf>
    <xf numFmtId="0" fontId="3" fillId="0" borderId="19" xfId="0" applyFont="1" applyFill="1" applyBorder="1" applyAlignment="1" applyProtection="1">
      <alignment horizontal="center" vertical="center" shrinkToFit="1"/>
      <protection/>
    </xf>
    <xf numFmtId="0" fontId="5" fillId="0" borderId="26"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38" fontId="3" fillId="0" borderId="26" xfId="49" applyFont="1" applyFill="1" applyBorder="1" applyAlignment="1" applyProtection="1">
      <alignment horizontal="center" vertical="center"/>
      <protection locked="0"/>
    </xf>
    <xf numFmtId="38" fontId="3" fillId="0" borderId="27" xfId="49" applyFont="1" applyFill="1" applyBorder="1" applyAlignment="1" applyProtection="1">
      <alignment horizontal="center"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38" fontId="3" fillId="0" borderId="26" xfId="49" applyFont="1" applyFill="1" applyBorder="1" applyAlignment="1" applyProtection="1">
      <alignment horizontal="center" vertical="center"/>
      <protection/>
    </xf>
    <xf numFmtId="38" fontId="3" fillId="0" borderId="27" xfId="49" applyFont="1" applyFill="1" applyBorder="1" applyAlignment="1" applyProtection="1">
      <alignment horizontal="center" vertical="center"/>
      <protection/>
    </xf>
    <xf numFmtId="186" fontId="5" fillId="0" borderId="0" xfId="0" applyNumberFormat="1" applyFont="1" applyFill="1" applyBorder="1" applyAlignment="1" applyProtection="1">
      <alignment horizontal="center" vertical="center" shrinkToFit="1"/>
      <protection/>
    </xf>
    <xf numFmtId="185" fontId="5" fillId="0" borderId="0" xfId="0" applyNumberFormat="1" applyFont="1" applyFill="1" applyBorder="1" applyAlignment="1" applyProtection="1">
      <alignment horizontal="center" vertical="center" shrinkToFit="1"/>
      <protection/>
    </xf>
    <xf numFmtId="20" fontId="5" fillId="0" borderId="0" xfId="0" applyNumberFormat="1" applyFont="1" applyFill="1" applyBorder="1" applyAlignment="1" applyProtection="1">
      <alignment horizontal="center" vertical="center" shrinkToFit="1"/>
      <protection/>
    </xf>
    <xf numFmtId="0" fontId="5" fillId="0" borderId="30" xfId="0" applyFont="1" applyFill="1" applyBorder="1" applyAlignment="1" applyProtection="1">
      <alignment horizontal="right" vertical="center"/>
      <protection/>
    </xf>
    <xf numFmtId="0" fontId="5" fillId="0" borderId="31" xfId="0" applyFont="1" applyFill="1" applyBorder="1" applyAlignment="1" applyProtection="1">
      <alignment horizontal="right" vertical="center"/>
      <protection/>
    </xf>
    <xf numFmtId="0" fontId="86" fillId="0" borderId="12" xfId="0" applyFont="1" applyFill="1" applyBorder="1" applyAlignment="1" applyProtection="1">
      <alignment horizontal="right" vertical="center" shrinkToFit="1"/>
      <protection/>
    </xf>
    <xf numFmtId="0" fontId="86" fillId="0" borderId="14" xfId="0" applyFont="1" applyFill="1" applyBorder="1" applyAlignment="1" applyProtection="1">
      <alignment horizontal="right" vertical="center" shrinkToFit="1"/>
      <protection/>
    </xf>
    <xf numFmtId="0" fontId="87" fillId="0" borderId="12" xfId="0" applyFont="1" applyFill="1" applyBorder="1" applyAlignment="1" applyProtection="1">
      <alignment horizontal="center" vertical="center" wrapText="1"/>
      <protection/>
    </xf>
    <xf numFmtId="0" fontId="87" fillId="0" borderId="14"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shrinkToFit="1"/>
      <protection/>
    </xf>
    <xf numFmtId="0" fontId="5" fillId="0" borderId="12" xfId="0" applyFont="1" applyFill="1" applyBorder="1" applyAlignment="1" applyProtection="1">
      <alignment horizontal="center" vertical="center" shrinkToFit="1"/>
      <protection/>
    </xf>
    <xf numFmtId="0" fontId="5" fillId="0" borderId="13" xfId="0" applyFont="1" applyFill="1" applyBorder="1" applyAlignment="1" applyProtection="1">
      <alignment horizontal="center" vertical="center" shrinkToFit="1"/>
      <protection/>
    </xf>
    <xf numFmtId="0" fontId="5" fillId="0" borderId="16"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shrinkToFit="1"/>
      <protection/>
    </xf>
    <xf numFmtId="0" fontId="5" fillId="0" borderId="17" xfId="0" applyFont="1" applyFill="1" applyBorder="1" applyAlignment="1" applyProtection="1">
      <alignment horizontal="center" vertical="center" shrinkToFit="1"/>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88" fillId="0" borderId="18" xfId="0" applyFont="1" applyFill="1" applyBorder="1" applyAlignment="1" applyProtection="1">
      <alignment horizontal="center" vertical="center" wrapText="1"/>
      <protection/>
    </xf>
    <xf numFmtId="0" fontId="88" fillId="0" borderId="14" xfId="0" applyFont="1" applyFill="1" applyBorder="1" applyAlignment="1" applyProtection="1">
      <alignment horizontal="center" vertical="center" wrapText="1"/>
      <protection/>
    </xf>
    <xf numFmtId="0" fontId="88" fillId="0" borderId="19" xfId="0" applyFont="1" applyFill="1" applyBorder="1" applyAlignment="1" applyProtection="1">
      <alignment horizontal="center" vertical="center" wrapText="1"/>
      <protection/>
    </xf>
    <xf numFmtId="184" fontId="5" fillId="0" borderId="30" xfId="0" applyNumberFormat="1"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locked="0"/>
    </xf>
    <xf numFmtId="184" fontId="5" fillId="0" borderId="30" xfId="0" applyNumberFormat="1" applyFont="1" applyFill="1" applyBorder="1" applyAlignment="1" applyProtection="1">
      <alignment horizontal="center" vertical="center"/>
      <protection locked="0"/>
    </xf>
    <xf numFmtId="186" fontId="5" fillId="0" borderId="30" xfId="0" applyNumberFormat="1" applyFont="1" applyFill="1" applyBorder="1" applyAlignment="1" applyProtection="1">
      <alignment horizontal="center" vertical="center" shrinkToFit="1"/>
      <protection/>
    </xf>
    <xf numFmtId="0" fontId="5" fillId="0" borderId="27" xfId="0" applyFont="1" applyFill="1" applyBorder="1" applyAlignment="1" applyProtection="1">
      <alignment horizontal="center" vertical="center"/>
      <protection locked="0"/>
    </xf>
    <xf numFmtId="184" fontId="5" fillId="0" borderId="27" xfId="0" applyNumberFormat="1" applyFont="1" applyFill="1" applyBorder="1" applyAlignment="1" applyProtection="1">
      <alignment horizontal="center" vertical="center"/>
      <protection locked="0"/>
    </xf>
    <xf numFmtId="184" fontId="5" fillId="0" borderId="27" xfId="0" applyNumberFormat="1" applyFont="1" applyFill="1" applyBorder="1" applyAlignment="1" applyProtection="1">
      <alignment horizontal="center" vertical="center"/>
      <protection/>
    </xf>
    <xf numFmtId="186" fontId="5" fillId="0" borderId="27" xfId="0" applyNumberFormat="1" applyFont="1" applyFill="1" applyBorder="1" applyAlignment="1" applyProtection="1">
      <alignment horizontal="center" vertical="center" shrinkToFit="1"/>
      <protection/>
    </xf>
    <xf numFmtId="0" fontId="5" fillId="0" borderId="27" xfId="0" applyFont="1" applyFill="1" applyBorder="1" applyAlignment="1" applyProtection="1">
      <alignment horizontal="right" vertical="center"/>
      <protection/>
    </xf>
    <xf numFmtId="0" fontId="5" fillId="0" borderId="28" xfId="0" applyFont="1" applyFill="1" applyBorder="1" applyAlignment="1" applyProtection="1">
      <alignment horizontal="right" vertical="center"/>
      <protection/>
    </xf>
    <xf numFmtId="0" fontId="88" fillId="0" borderId="11" xfId="0" applyFont="1" applyFill="1" applyBorder="1" applyAlignment="1" applyProtection="1">
      <alignment horizontal="center" vertical="center" wrapText="1"/>
      <protection/>
    </xf>
    <xf numFmtId="0" fontId="88" fillId="0" borderId="12" xfId="0" applyFont="1" applyFill="1" applyBorder="1" applyAlignment="1" applyProtection="1">
      <alignment horizontal="center" vertical="center" wrapText="1"/>
      <protection/>
    </xf>
    <xf numFmtId="0" fontId="88" fillId="0" borderId="13" xfId="0" applyFont="1" applyFill="1" applyBorder="1" applyAlignment="1" applyProtection="1">
      <alignment horizontal="center" vertical="center" wrapTex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5" fillId="0" borderId="13"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Border="1" applyAlignment="1" applyProtection="1">
      <alignment horizontal="distributed" vertical="center" indent="1"/>
      <protection/>
    </xf>
    <xf numFmtId="0" fontId="5" fillId="0" borderId="17" xfId="0" applyFont="1" applyFill="1" applyBorder="1" applyAlignment="1" applyProtection="1">
      <alignment horizontal="distributed" vertical="center" indent="1"/>
      <protection/>
    </xf>
    <xf numFmtId="0" fontId="82" fillId="0" borderId="17" xfId="0" applyFont="1" applyFill="1" applyBorder="1" applyAlignment="1" applyProtection="1">
      <alignment horizontal="center" vertical="center"/>
      <protection/>
    </xf>
    <xf numFmtId="0" fontId="5" fillId="0" borderId="18" xfId="0" applyFont="1" applyFill="1" applyBorder="1" applyAlignment="1" applyProtection="1">
      <alignment horizontal="distributed" vertical="center" indent="1"/>
      <protection/>
    </xf>
    <xf numFmtId="0" fontId="5" fillId="0" borderId="14" xfId="0" applyFont="1" applyFill="1" applyBorder="1" applyAlignment="1" applyProtection="1">
      <alignment horizontal="distributed" vertical="center" indent="1"/>
      <protection/>
    </xf>
    <xf numFmtId="0" fontId="2" fillId="0" borderId="12"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77" xfId="0" applyFont="1" applyFill="1" applyBorder="1" applyAlignment="1" applyProtection="1">
      <alignment horizontal="center" vertical="center" shrinkToFit="1"/>
      <protection/>
    </xf>
    <xf numFmtId="0" fontId="2" fillId="0" borderId="14" xfId="0" applyFont="1" applyFill="1" applyBorder="1" applyAlignment="1" applyProtection="1">
      <alignment horizontal="center" vertical="center" shrinkToFit="1"/>
      <protection/>
    </xf>
    <xf numFmtId="0" fontId="2" fillId="0" borderId="78" xfId="0" applyFont="1" applyFill="1" applyBorder="1" applyAlignment="1" applyProtection="1">
      <alignment horizontal="center" vertical="center" shrinkToFit="1"/>
      <protection locked="0"/>
    </xf>
    <xf numFmtId="0" fontId="2" fillId="0" borderId="30"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89" fillId="0" borderId="10" xfId="0" applyFont="1" applyFill="1" applyBorder="1" applyAlignment="1" applyProtection="1">
      <alignment vertical="center" wrapText="1" shrinkToFit="1"/>
      <protection/>
    </xf>
    <xf numFmtId="0" fontId="89" fillId="0" borderId="15" xfId="0" applyFont="1" applyFill="1" applyBorder="1" applyAlignment="1" applyProtection="1">
      <alignment vertical="center" wrapText="1" shrinkToFit="1"/>
      <protection/>
    </xf>
    <xf numFmtId="0" fontId="6" fillId="0" borderId="49" xfId="0" applyFont="1" applyFill="1" applyBorder="1" applyAlignment="1" applyProtection="1">
      <alignment horizontal="distributed" vertical="center" indent="1"/>
      <protection/>
    </xf>
    <xf numFmtId="0" fontId="5" fillId="0" borderId="27" xfId="0" applyFont="1" applyFill="1" applyBorder="1" applyAlignment="1" applyProtection="1">
      <alignment vertical="center"/>
      <protection/>
    </xf>
    <xf numFmtId="0" fontId="5" fillId="0" borderId="47" xfId="0" applyFont="1" applyFill="1" applyBorder="1" applyAlignment="1" applyProtection="1">
      <alignment vertical="center"/>
      <protection/>
    </xf>
    <xf numFmtId="0" fontId="5" fillId="0" borderId="79" xfId="0" applyFont="1" applyFill="1" applyBorder="1" applyAlignment="1" applyProtection="1">
      <alignment vertical="center"/>
      <protection/>
    </xf>
    <xf numFmtId="0" fontId="5" fillId="0" borderId="80" xfId="0" applyFont="1" applyFill="1" applyBorder="1" applyAlignment="1" applyProtection="1">
      <alignment vertical="center"/>
      <protection/>
    </xf>
    <xf numFmtId="0" fontId="2" fillId="0" borderId="81"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77"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19" xfId="0" applyFont="1" applyFill="1" applyBorder="1" applyAlignment="1" applyProtection="1">
      <alignment vertical="center" wrapText="1"/>
      <protection locked="0"/>
    </xf>
    <xf numFmtId="0" fontId="5" fillId="0" borderId="30" xfId="0" applyFont="1" applyFill="1" applyBorder="1" applyAlignment="1" applyProtection="1">
      <alignment vertical="center"/>
      <protection/>
    </xf>
    <xf numFmtId="0" fontId="5" fillId="0" borderId="48" xfId="0" applyFont="1" applyFill="1" applyBorder="1" applyAlignment="1" applyProtection="1">
      <alignment vertical="center"/>
      <protection/>
    </xf>
    <xf numFmtId="176" fontId="5" fillId="0" borderId="10" xfId="0" applyNumberFormat="1" applyFont="1" applyFill="1" applyBorder="1" applyAlignment="1" applyProtection="1">
      <alignment horizontal="left" vertical="center"/>
      <protection/>
    </xf>
    <xf numFmtId="0" fontId="5" fillId="0" borderId="36" xfId="0" applyFont="1" applyFill="1" applyBorder="1" applyAlignment="1" applyProtection="1">
      <alignment horizontal="distributed" vertical="center" indent="1"/>
      <protection/>
    </xf>
    <xf numFmtId="0" fontId="5" fillId="0" borderId="10" xfId="0" applyFont="1" applyFill="1" applyBorder="1" applyAlignment="1" applyProtection="1">
      <alignment horizontal="distributed" vertical="center" indent="1"/>
      <protection/>
    </xf>
    <xf numFmtId="0" fontId="5" fillId="0" borderId="15" xfId="0" applyFont="1" applyFill="1" applyBorder="1" applyAlignment="1" applyProtection="1">
      <alignment horizontal="distributed" vertical="center" indent="1"/>
      <protection/>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locked="0"/>
    </xf>
    <xf numFmtId="38" fontId="3" fillId="0" borderId="36" xfId="49" applyFont="1" applyFill="1" applyBorder="1" applyAlignment="1" applyProtection="1">
      <alignment horizontal="right" vertical="center"/>
      <protection locked="0"/>
    </xf>
    <xf numFmtId="38" fontId="3" fillId="0" borderId="10" xfId="49" applyFont="1" applyFill="1" applyBorder="1" applyAlignment="1" applyProtection="1">
      <alignment horizontal="right" vertical="center"/>
      <protection locked="0"/>
    </xf>
    <xf numFmtId="0" fontId="5" fillId="0" borderId="49"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center" vertical="center" wrapText="1"/>
      <protection/>
    </xf>
    <xf numFmtId="38" fontId="3" fillId="0" borderId="36" xfId="49" applyFont="1" applyFill="1" applyBorder="1" applyAlignment="1" applyProtection="1">
      <alignment horizontal="center" vertical="center"/>
      <protection locked="0"/>
    </xf>
    <xf numFmtId="38" fontId="3" fillId="0" borderId="10" xfId="49"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shrinkToFit="1"/>
      <protection/>
    </xf>
    <xf numFmtId="0" fontId="5" fillId="0" borderId="14"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distributed" vertical="center" indent="1"/>
      <protection/>
    </xf>
    <xf numFmtId="176" fontId="5" fillId="0" borderId="27" xfId="0" applyNumberFormat="1" applyFont="1" applyFill="1" applyBorder="1" applyAlignment="1" applyProtection="1">
      <alignment horizontal="left" vertical="center"/>
      <protection/>
    </xf>
    <xf numFmtId="176" fontId="5" fillId="0" borderId="28" xfId="0" applyNumberFormat="1" applyFont="1" applyFill="1" applyBorder="1" applyAlignment="1" applyProtection="1">
      <alignment horizontal="left" vertical="center"/>
      <protection/>
    </xf>
    <xf numFmtId="176" fontId="5" fillId="0" borderId="30" xfId="0" applyNumberFormat="1" applyFont="1" applyFill="1" applyBorder="1" applyAlignment="1" applyProtection="1">
      <alignment horizontal="left" vertical="center"/>
      <protection/>
    </xf>
    <xf numFmtId="176" fontId="5" fillId="0" borderId="31" xfId="0" applyNumberFormat="1" applyFont="1" applyFill="1" applyBorder="1" applyAlignment="1" applyProtection="1">
      <alignment horizontal="left" vertical="center"/>
      <protection/>
    </xf>
    <xf numFmtId="49" fontId="5" fillId="0" borderId="12" xfId="0" applyNumberFormat="1" applyFont="1" applyFill="1" applyBorder="1" applyAlignment="1" applyProtection="1">
      <alignment horizontal="center" vertical="center" shrinkToFit="1"/>
      <protection locked="0"/>
    </xf>
    <xf numFmtId="49" fontId="5" fillId="0" borderId="12" xfId="0" applyNumberFormat="1" applyFont="1" applyFill="1" applyBorder="1" applyAlignment="1" applyProtection="1">
      <alignment horizontal="left" vertical="center" shrinkToFit="1"/>
      <protection locked="0"/>
    </xf>
    <xf numFmtId="49" fontId="5" fillId="0" borderId="13" xfId="0" applyNumberFormat="1" applyFont="1" applyFill="1" applyBorder="1" applyAlignment="1" applyProtection="1">
      <alignment horizontal="left" vertical="center" shrinkToFit="1"/>
      <protection locked="0"/>
    </xf>
    <xf numFmtId="0" fontId="5" fillId="0" borderId="0" xfId="0" applyFont="1" applyFill="1" applyAlignment="1" applyProtection="1">
      <alignment vertical="center"/>
      <protection/>
    </xf>
    <xf numFmtId="0" fontId="0" fillId="0" borderId="0" xfId="0" applyFill="1" applyAlignment="1" applyProtection="1">
      <alignment vertical="center"/>
      <protection/>
    </xf>
    <xf numFmtId="0" fontId="5" fillId="0" borderId="0" xfId="0" applyFont="1" applyFill="1" applyAlignment="1" applyProtection="1">
      <alignment vertical="center" wrapText="1"/>
      <protection/>
    </xf>
    <xf numFmtId="0" fontId="4"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vertical="center" shrinkToFit="1"/>
      <protection locked="0"/>
    </xf>
    <xf numFmtId="0" fontId="3" fillId="0" borderId="0" xfId="0" applyFont="1" applyFill="1" applyAlignment="1" applyProtection="1">
      <alignment horizontal="right" vertical="center" shrinkToFit="1"/>
      <protection/>
    </xf>
    <xf numFmtId="176" fontId="5" fillId="0" borderId="15" xfId="0" applyNumberFormat="1" applyFont="1" applyFill="1" applyBorder="1" applyAlignment="1" applyProtection="1">
      <alignment horizontal="left" vertical="center"/>
      <protection/>
    </xf>
    <xf numFmtId="0" fontId="2" fillId="0" borderId="0" xfId="0" applyFont="1" applyFill="1" applyAlignment="1" applyProtection="1">
      <alignment vertical="top"/>
      <protection/>
    </xf>
    <xf numFmtId="0" fontId="2" fillId="0" borderId="0" xfId="0" applyFont="1" applyFill="1" applyAlignment="1" applyProtection="1">
      <alignment horizontal="left" vertical="top" wrapText="1"/>
      <protection/>
    </xf>
    <xf numFmtId="0" fontId="2" fillId="0" borderId="0" xfId="0" applyFont="1" applyFill="1" applyAlignment="1" applyProtection="1">
      <alignment horizontal="center" vertical="top"/>
      <protection/>
    </xf>
    <xf numFmtId="0" fontId="2" fillId="0" borderId="0" xfId="0" applyFont="1" applyFill="1" applyAlignment="1" applyProtection="1">
      <alignment vertical="top" shrinkToFit="1"/>
      <protection/>
    </xf>
    <xf numFmtId="0" fontId="2" fillId="0" borderId="12" xfId="0" applyFont="1" applyFill="1" applyBorder="1" applyAlignment="1" applyProtection="1">
      <alignment horizontal="center" vertical="center" shrinkToFit="1"/>
      <protection locked="0"/>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0" xfId="0" applyNumberFormat="1" applyFont="1" applyBorder="1" applyAlignment="1">
      <alignment horizontal="center" vertical="center"/>
    </xf>
    <xf numFmtId="0" fontId="5" fillId="0" borderId="75" xfId="0" applyNumberFormat="1" applyFont="1" applyBorder="1" applyAlignment="1">
      <alignment vertical="center"/>
    </xf>
    <xf numFmtId="0" fontId="5" fillId="0" borderId="39" xfId="0" applyNumberFormat="1" applyFont="1" applyBorder="1" applyAlignment="1">
      <alignment vertical="center"/>
    </xf>
    <xf numFmtId="0" fontId="5" fillId="0" borderId="38" xfId="0" applyNumberFormat="1" applyFont="1" applyBorder="1" applyAlignment="1">
      <alignment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82" xfId="0" applyNumberFormat="1" applyFont="1" applyBorder="1" applyAlignment="1">
      <alignment vertical="center"/>
    </xf>
    <xf numFmtId="0" fontId="5" fillId="0" borderId="83" xfId="0" applyNumberFormat="1" applyFont="1" applyBorder="1" applyAlignment="1">
      <alignment vertical="center"/>
    </xf>
    <xf numFmtId="0" fontId="5" fillId="0" borderId="84" xfId="0" applyNumberFormat="1" applyFont="1" applyBorder="1" applyAlignment="1">
      <alignment horizontal="center" vertical="center" textRotation="255"/>
    </xf>
    <xf numFmtId="0" fontId="5" fillId="0" borderId="49" xfId="0" applyNumberFormat="1" applyFont="1" applyBorder="1" applyAlignment="1">
      <alignment horizontal="center" vertical="center" textRotation="255"/>
    </xf>
    <xf numFmtId="0" fontId="5" fillId="0" borderId="49" xfId="0" applyNumberFormat="1" applyFont="1" applyBorder="1" applyAlignment="1">
      <alignment horizontal="center" vertical="center"/>
    </xf>
    <xf numFmtId="0" fontId="5" fillId="0" borderId="85" xfId="0" applyNumberFormat="1" applyFont="1" applyBorder="1" applyAlignment="1">
      <alignment vertical="center" shrinkToFit="1"/>
    </xf>
    <xf numFmtId="0" fontId="5" fillId="0" borderId="86" xfId="0" applyNumberFormat="1" applyFont="1" applyBorder="1" applyAlignment="1">
      <alignment vertical="center" shrinkToFit="1"/>
    </xf>
    <xf numFmtId="0" fontId="5" fillId="0" borderId="87" xfId="0" applyNumberFormat="1" applyFont="1" applyBorder="1" applyAlignment="1">
      <alignment vertical="center"/>
    </xf>
    <xf numFmtId="0" fontId="5" fillId="0" borderId="88" xfId="0" applyNumberFormat="1" applyFont="1" applyBorder="1" applyAlignment="1">
      <alignment vertical="center" shrinkToFit="1"/>
    </xf>
    <xf numFmtId="0" fontId="5" fillId="0" borderId="84" xfId="0" applyNumberFormat="1" applyFont="1" applyBorder="1" applyAlignment="1">
      <alignment horizontal="center" vertical="center"/>
    </xf>
    <xf numFmtId="0" fontId="5" fillId="0" borderId="89" xfId="0" applyNumberFormat="1" applyFont="1" applyBorder="1" applyAlignment="1">
      <alignment vertical="center" shrinkToFit="1"/>
    </xf>
    <xf numFmtId="0" fontId="5" fillId="0" borderId="12" xfId="0" applyNumberFormat="1" applyFont="1" applyBorder="1" applyAlignment="1">
      <alignment vertical="center"/>
    </xf>
    <xf numFmtId="0" fontId="5" fillId="0" borderId="0" xfId="0" applyNumberFormat="1" applyFont="1" applyBorder="1" applyAlignment="1">
      <alignment vertical="center"/>
    </xf>
    <xf numFmtId="0" fontId="5" fillId="0" borderId="14" xfId="0" applyNumberFormat="1" applyFont="1" applyBorder="1" applyAlignment="1">
      <alignment vertical="center"/>
    </xf>
    <xf numFmtId="0" fontId="5" fillId="0" borderId="36" xfId="0" applyFont="1" applyBorder="1" applyAlignment="1">
      <alignment horizontal="distributed" vertical="center"/>
    </xf>
    <xf numFmtId="0" fontId="5" fillId="0" borderId="10" xfId="0" applyFont="1" applyBorder="1" applyAlignment="1">
      <alignment horizontal="distributed" vertical="center"/>
    </xf>
    <xf numFmtId="0" fontId="5" fillId="0" borderId="15" xfId="0" applyFont="1" applyBorder="1" applyAlignment="1">
      <alignment horizontal="distributed" vertical="center"/>
    </xf>
    <xf numFmtId="0" fontId="5" fillId="0" borderId="36" xfId="0" applyFont="1" applyBorder="1" applyAlignment="1">
      <alignment horizontal="center" vertical="center"/>
    </xf>
    <xf numFmtId="0" fontId="5" fillId="0" borderId="90" xfId="0" applyFont="1" applyBorder="1" applyAlignment="1">
      <alignment horizontal="center" vertical="center"/>
    </xf>
    <xf numFmtId="0" fontId="5" fillId="0" borderId="49" xfId="0" applyFont="1" applyBorder="1" applyAlignment="1">
      <alignment horizontal="distributed"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76" xfId="0" applyFont="1" applyBorder="1" applyAlignment="1">
      <alignment horizontal="distributed" vertical="center"/>
    </xf>
    <xf numFmtId="0" fontId="5" fillId="0" borderId="36"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91" xfId="0" applyNumberFormat="1" applyFont="1" applyBorder="1" applyAlignment="1">
      <alignment horizontal="center" vertical="center" textRotation="255"/>
    </xf>
    <xf numFmtId="0" fontId="5" fillId="0" borderId="91" xfId="0" applyNumberFormat="1" applyFont="1" applyBorder="1" applyAlignment="1">
      <alignment horizontal="center" vertical="center"/>
    </xf>
    <xf numFmtId="0" fontId="5" fillId="0" borderId="92" xfId="0" applyNumberFormat="1" applyFont="1" applyBorder="1" applyAlignment="1">
      <alignment vertical="center" shrinkToFit="1"/>
    </xf>
    <xf numFmtId="0" fontId="5" fillId="0" borderId="27" xfId="0" applyFont="1" applyBorder="1" applyAlignment="1">
      <alignment horizontal="center" vertical="center"/>
    </xf>
    <xf numFmtId="0" fontId="5" fillId="0" borderId="30" xfId="0" applyFont="1" applyBorder="1" applyAlignment="1">
      <alignment horizontal="center" vertical="center"/>
    </xf>
    <xf numFmtId="0" fontId="5" fillId="0" borderId="27" xfId="0" applyNumberFormat="1" applyFont="1" applyBorder="1" applyAlignment="1">
      <alignment horizontal="center" vertical="center"/>
    </xf>
    <xf numFmtId="0" fontId="5" fillId="0" borderId="28"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2" fillId="0" borderId="49"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49" xfId="0" applyFont="1" applyBorder="1" applyAlignment="1">
      <alignment horizontal="distributed" vertical="center" indent="1"/>
    </xf>
    <xf numFmtId="0" fontId="5" fillId="0" borderId="36"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9" fillId="0" borderId="0" xfId="0" applyFont="1" applyAlignment="1">
      <alignment vertical="center"/>
    </xf>
    <xf numFmtId="0" fontId="5" fillId="0" borderId="49" xfId="0" applyFont="1" applyBorder="1" applyAlignment="1">
      <alignment horizontal="center" vertical="center"/>
    </xf>
    <xf numFmtId="0" fontId="10" fillId="0" borderId="49" xfId="0" applyFont="1" applyBorder="1" applyAlignment="1">
      <alignmen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quotePrefix="1">
      <alignment horizontal="center" vertical="center"/>
    </xf>
    <xf numFmtId="0" fontId="9" fillId="0" borderId="10" xfId="0" applyFont="1" applyBorder="1" applyAlignment="1">
      <alignment horizontal="center" vertical="center"/>
    </xf>
    <xf numFmtId="0" fontId="9" fillId="0" borderId="14" xfId="0" applyFont="1" applyBorder="1" applyAlignment="1">
      <alignment vertical="center"/>
    </xf>
    <xf numFmtId="0" fontId="9" fillId="0" borderId="19" xfId="0" applyFont="1" applyBorder="1" applyAlignment="1">
      <alignment vertical="center"/>
    </xf>
    <xf numFmtId="0" fontId="2" fillId="0" borderId="0" xfId="0" applyFont="1" applyAlignment="1">
      <alignment horizontal="right" vertical="center"/>
    </xf>
    <xf numFmtId="0" fontId="3" fillId="0" borderId="36" xfId="0" applyFont="1" applyBorder="1" applyAlignment="1">
      <alignment horizontal="center" vertical="center"/>
    </xf>
    <xf numFmtId="0" fontId="3" fillId="0" borderId="15" xfId="0" applyFont="1" applyBorder="1" applyAlignment="1">
      <alignment horizontal="center" vertical="center"/>
    </xf>
    <xf numFmtId="176" fontId="9" fillId="0" borderId="12" xfId="0" applyNumberFormat="1" applyFont="1" applyBorder="1" applyAlignment="1">
      <alignment horizontal="left" vertical="center"/>
    </xf>
    <xf numFmtId="0" fontId="9" fillId="0" borderId="14" xfId="0" applyFont="1" applyBorder="1" applyAlignment="1">
      <alignment horizontal="center" vertical="center"/>
    </xf>
    <xf numFmtId="0" fontId="10" fillId="0" borderId="0" xfId="0" applyFont="1" applyBorder="1" applyAlignment="1" quotePrefix="1">
      <alignment horizontal="center" vertical="center"/>
    </xf>
    <xf numFmtId="0" fontId="10"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15"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0</xdr:rowOff>
    </xdr:from>
    <xdr:to>
      <xdr:col>20</xdr:col>
      <xdr:colOff>9525</xdr:colOff>
      <xdr:row>7</xdr:row>
      <xdr:rowOff>0</xdr:rowOff>
    </xdr:to>
    <xdr:sp>
      <xdr:nvSpPr>
        <xdr:cNvPr id="1" name="Text Box 1"/>
        <xdr:cNvSpPr txBox="1">
          <a:spLocks noChangeArrowheads="1"/>
        </xdr:cNvSpPr>
      </xdr:nvSpPr>
      <xdr:spPr>
        <a:xfrm>
          <a:off x="3219450" y="1600200"/>
          <a:ext cx="1743075" cy="3429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　　　　　（　　　）</a:t>
          </a:r>
        </a:p>
      </xdr:txBody>
    </xdr:sp>
    <xdr:clientData/>
  </xdr:twoCellAnchor>
  <xdr:twoCellAnchor>
    <xdr:from>
      <xdr:col>29</xdr:col>
      <xdr:colOff>0</xdr:colOff>
      <xdr:row>6</xdr:row>
      <xdr:rowOff>0</xdr:rowOff>
    </xdr:from>
    <xdr:to>
      <xdr:col>29</xdr:col>
      <xdr:colOff>238125</xdr:colOff>
      <xdr:row>6</xdr:row>
      <xdr:rowOff>333375</xdr:rowOff>
    </xdr:to>
    <xdr:sp>
      <xdr:nvSpPr>
        <xdr:cNvPr id="2" name="Text Box 2"/>
        <xdr:cNvSpPr txBox="1">
          <a:spLocks noChangeArrowheads="1"/>
        </xdr:cNvSpPr>
      </xdr:nvSpPr>
      <xdr:spPr>
        <a:xfrm>
          <a:off x="7181850" y="1600200"/>
          <a:ext cx="238125" cy="3333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latin typeface="ＭＳ ゴシック"/>
              <a:ea typeface="ＭＳ ゴシック"/>
              <a:cs typeface="ＭＳ ゴシック"/>
            </a:rPr>
            <a:t>印</a:t>
          </a:r>
        </a:p>
      </xdr:txBody>
    </xdr:sp>
    <xdr:clientData/>
  </xdr:twoCellAnchor>
  <xdr:twoCellAnchor>
    <xdr:from>
      <xdr:col>29</xdr:col>
      <xdr:colOff>0</xdr:colOff>
      <xdr:row>6</xdr:row>
      <xdr:rowOff>0</xdr:rowOff>
    </xdr:from>
    <xdr:to>
      <xdr:col>29</xdr:col>
      <xdr:colOff>238125</xdr:colOff>
      <xdr:row>6</xdr:row>
      <xdr:rowOff>333375</xdr:rowOff>
    </xdr:to>
    <xdr:sp>
      <xdr:nvSpPr>
        <xdr:cNvPr id="3" name="Text Box 3"/>
        <xdr:cNvSpPr txBox="1">
          <a:spLocks noChangeArrowheads="1"/>
        </xdr:cNvSpPr>
      </xdr:nvSpPr>
      <xdr:spPr>
        <a:xfrm>
          <a:off x="7181850" y="1600200"/>
          <a:ext cx="238125" cy="3333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latin typeface="ＭＳ ゴシック"/>
              <a:ea typeface="ＭＳ ゴシック"/>
              <a:cs typeface="ＭＳ ゴシック"/>
            </a:rPr>
            <a:t>印</a:t>
          </a:r>
        </a:p>
      </xdr:txBody>
    </xdr:sp>
    <xdr:clientData/>
  </xdr:twoCellAnchor>
  <xdr:twoCellAnchor>
    <xdr:from>
      <xdr:col>27</xdr:col>
      <xdr:colOff>180975</xdr:colOff>
      <xdr:row>6</xdr:row>
      <xdr:rowOff>9525</xdr:rowOff>
    </xdr:from>
    <xdr:to>
      <xdr:col>29</xdr:col>
      <xdr:colOff>66675</xdr:colOff>
      <xdr:row>6</xdr:row>
      <xdr:rowOff>323850</xdr:rowOff>
    </xdr:to>
    <xdr:sp>
      <xdr:nvSpPr>
        <xdr:cNvPr id="4" name="AutoShape 3"/>
        <xdr:cNvSpPr>
          <a:spLocks/>
        </xdr:cNvSpPr>
      </xdr:nvSpPr>
      <xdr:spPr>
        <a:xfrm>
          <a:off x="6867525" y="1609725"/>
          <a:ext cx="381000" cy="314325"/>
        </a:xfrm>
        <a:prstGeom prst="smileyFac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66675</xdr:colOff>
      <xdr:row>25</xdr:row>
      <xdr:rowOff>9525</xdr:rowOff>
    </xdr:from>
    <xdr:to>
      <xdr:col>11</xdr:col>
      <xdr:colOff>85725</xdr:colOff>
      <xdr:row>25</xdr:row>
      <xdr:rowOff>219075</xdr:rowOff>
    </xdr:to>
    <xdr:sp>
      <xdr:nvSpPr>
        <xdr:cNvPr id="5" name="Oval 5"/>
        <xdr:cNvSpPr>
          <a:spLocks/>
        </xdr:cNvSpPr>
      </xdr:nvSpPr>
      <xdr:spPr>
        <a:xfrm>
          <a:off x="2543175" y="5553075"/>
          <a:ext cx="266700"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180975</xdr:colOff>
      <xdr:row>25</xdr:row>
      <xdr:rowOff>9525</xdr:rowOff>
    </xdr:from>
    <xdr:to>
      <xdr:col>14</xdr:col>
      <xdr:colOff>190500</xdr:colOff>
      <xdr:row>25</xdr:row>
      <xdr:rowOff>219075</xdr:rowOff>
    </xdr:to>
    <xdr:sp>
      <xdr:nvSpPr>
        <xdr:cNvPr id="6" name="Oval 6"/>
        <xdr:cNvSpPr>
          <a:spLocks/>
        </xdr:cNvSpPr>
      </xdr:nvSpPr>
      <xdr:spPr>
        <a:xfrm>
          <a:off x="3400425" y="5553075"/>
          <a:ext cx="257175"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57150</xdr:colOff>
      <xdr:row>25</xdr:row>
      <xdr:rowOff>9525</xdr:rowOff>
    </xdr:from>
    <xdr:to>
      <xdr:col>18</xdr:col>
      <xdr:colOff>66675</xdr:colOff>
      <xdr:row>25</xdr:row>
      <xdr:rowOff>219075</xdr:rowOff>
    </xdr:to>
    <xdr:sp>
      <xdr:nvSpPr>
        <xdr:cNvPr id="7" name="Oval 7"/>
        <xdr:cNvSpPr>
          <a:spLocks/>
        </xdr:cNvSpPr>
      </xdr:nvSpPr>
      <xdr:spPr>
        <a:xfrm>
          <a:off x="4267200" y="5553075"/>
          <a:ext cx="257175"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180975</xdr:colOff>
      <xdr:row>25</xdr:row>
      <xdr:rowOff>9525</xdr:rowOff>
    </xdr:from>
    <xdr:to>
      <xdr:col>21</xdr:col>
      <xdr:colOff>190500</xdr:colOff>
      <xdr:row>25</xdr:row>
      <xdr:rowOff>219075</xdr:rowOff>
    </xdr:to>
    <xdr:sp>
      <xdr:nvSpPr>
        <xdr:cNvPr id="8" name="Oval 8"/>
        <xdr:cNvSpPr>
          <a:spLocks/>
        </xdr:cNvSpPr>
      </xdr:nvSpPr>
      <xdr:spPr>
        <a:xfrm>
          <a:off x="5133975" y="5553075"/>
          <a:ext cx="257175"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24</xdr:col>
      <xdr:colOff>47625</xdr:colOff>
      <xdr:row>25</xdr:row>
      <xdr:rowOff>9525</xdr:rowOff>
    </xdr:from>
    <xdr:to>
      <xdr:col>25</xdr:col>
      <xdr:colOff>57150</xdr:colOff>
      <xdr:row>25</xdr:row>
      <xdr:rowOff>219075</xdr:rowOff>
    </xdr:to>
    <xdr:sp>
      <xdr:nvSpPr>
        <xdr:cNvPr id="9" name="Oval 9"/>
        <xdr:cNvSpPr>
          <a:spLocks/>
        </xdr:cNvSpPr>
      </xdr:nvSpPr>
      <xdr:spPr>
        <a:xfrm>
          <a:off x="5991225" y="5553075"/>
          <a:ext cx="257175"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27</xdr:col>
      <xdr:colOff>190500</xdr:colOff>
      <xdr:row>25</xdr:row>
      <xdr:rowOff>9525</xdr:rowOff>
    </xdr:from>
    <xdr:to>
      <xdr:col>28</xdr:col>
      <xdr:colOff>200025</xdr:colOff>
      <xdr:row>25</xdr:row>
      <xdr:rowOff>219075</xdr:rowOff>
    </xdr:to>
    <xdr:sp>
      <xdr:nvSpPr>
        <xdr:cNvPr id="10" name="Oval 10"/>
        <xdr:cNvSpPr>
          <a:spLocks/>
        </xdr:cNvSpPr>
      </xdr:nvSpPr>
      <xdr:spPr>
        <a:xfrm>
          <a:off x="6877050" y="5553075"/>
          <a:ext cx="257175" cy="2095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85725</xdr:colOff>
      <xdr:row>52</xdr:row>
      <xdr:rowOff>28575</xdr:rowOff>
    </xdr:from>
    <xdr:to>
      <xdr:col>5</xdr:col>
      <xdr:colOff>200025</xdr:colOff>
      <xdr:row>52</xdr:row>
      <xdr:rowOff>209550</xdr:rowOff>
    </xdr:to>
    <xdr:sp>
      <xdr:nvSpPr>
        <xdr:cNvPr id="11" name="Oval 11"/>
        <xdr:cNvSpPr>
          <a:spLocks/>
        </xdr:cNvSpPr>
      </xdr:nvSpPr>
      <xdr:spPr>
        <a:xfrm>
          <a:off x="1323975" y="10944225"/>
          <a:ext cx="114300" cy="1809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238125</xdr:colOff>
      <xdr:row>53</xdr:row>
      <xdr:rowOff>28575</xdr:rowOff>
    </xdr:from>
    <xdr:to>
      <xdr:col>6</xdr:col>
      <xdr:colOff>104775</xdr:colOff>
      <xdr:row>53</xdr:row>
      <xdr:rowOff>209550</xdr:rowOff>
    </xdr:to>
    <xdr:sp>
      <xdr:nvSpPr>
        <xdr:cNvPr id="12" name="Oval 12"/>
        <xdr:cNvSpPr>
          <a:spLocks/>
        </xdr:cNvSpPr>
      </xdr:nvSpPr>
      <xdr:spPr>
        <a:xfrm>
          <a:off x="1476375" y="11172825"/>
          <a:ext cx="114300" cy="1809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200025</xdr:colOff>
      <xdr:row>54</xdr:row>
      <xdr:rowOff>38100</xdr:rowOff>
    </xdr:from>
    <xdr:to>
      <xdr:col>8</xdr:col>
      <xdr:colOff>38100</xdr:colOff>
      <xdr:row>54</xdr:row>
      <xdr:rowOff>209550</xdr:rowOff>
    </xdr:to>
    <xdr:sp>
      <xdr:nvSpPr>
        <xdr:cNvPr id="13" name="Oval 13"/>
        <xdr:cNvSpPr>
          <a:spLocks/>
        </xdr:cNvSpPr>
      </xdr:nvSpPr>
      <xdr:spPr>
        <a:xfrm>
          <a:off x="1438275" y="11410950"/>
          <a:ext cx="581025" cy="1714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142875</xdr:colOff>
      <xdr:row>55</xdr:row>
      <xdr:rowOff>28575</xdr:rowOff>
    </xdr:from>
    <xdr:to>
      <xdr:col>7</xdr:col>
      <xdr:colOff>114300</xdr:colOff>
      <xdr:row>55</xdr:row>
      <xdr:rowOff>209550</xdr:rowOff>
    </xdr:to>
    <xdr:sp>
      <xdr:nvSpPr>
        <xdr:cNvPr id="14" name="Oval 14"/>
        <xdr:cNvSpPr>
          <a:spLocks/>
        </xdr:cNvSpPr>
      </xdr:nvSpPr>
      <xdr:spPr>
        <a:xfrm>
          <a:off x="1628775" y="11630025"/>
          <a:ext cx="219075" cy="1809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66675</xdr:colOff>
      <xdr:row>56</xdr:row>
      <xdr:rowOff>28575</xdr:rowOff>
    </xdr:from>
    <xdr:to>
      <xdr:col>6</xdr:col>
      <xdr:colOff>190500</xdr:colOff>
      <xdr:row>56</xdr:row>
      <xdr:rowOff>209550</xdr:rowOff>
    </xdr:to>
    <xdr:sp>
      <xdr:nvSpPr>
        <xdr:cNvPr id="15" name="Oval 15"/>
        <xdr:cNvSpPr>
          <a:spLocks/>
        </xdr:cNvSpPr>
      </xdr:nvSpPr>
      <xdr:spPr>
        <a:xfrm>
          <a:off x="1552575" y="11858625"/>
          <a:ext cx="114300" cy="1809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85725</xdr:colOff>
      <xdr:row>52</xdr:row>
      <xdr:rowOff>28575</xdr:rowOff>
    </xdr:from>
    <xdr:to>
      <xdr:col>20</xdr:col>
      <xdr:colOff>200025</xdr:colOff>
      <xdr:row>52</xdr:row>
      <xdr:rowOff>209550</xdr:rowOff>
    </xdr:to>
    <xdr:sp>
      <xdr:nvSpPr>
        <xdr:cNvPr id="16" name="Oval 16"/>
        <xdr:cNvSpPr>
          <a:spLocks/>
        </xdr:cNvSpPr>
      </xdr:nvSpPr>
      <xdr:spPr>
        <a:xfrm>
          <a:off x="5038725" y="10944225"/>
          <a:ext cx="114300" cy="1809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238125</xdr:colOff>
      <xdr:row>53</xdr:row>
      <xdr:rowOff>28575</xdr:rowOff>
    </xdr:from>
    <xdr:to>
      <xdr:col>21</xdr:col>
      <xdr:colOff>104775</xdr:colOff>
      <xdr:row>53</xdr:row>
      <xdr:rowOff>209550</xdr:rowOff>
    </xdr:to>
    <xdr:sp>
      <xdr:nvSpPr>
        <xdr:cNvPr id="17" name="Oval 17"/>
        <xdr:cNvSpPr>
          <a:spLocks/>
        </xdr:cNvSpPr>
      </xdr:nvSpPr>
      <xdr:spPr>
        <a:xfrm>
          <a:off x="5191125" y="11172825"/>
          <a:ext cx="114300" cy="1809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161925</xdr:colOff>
      <xdr:row>54</xdr:row>
      <xdr:rowOff>38100</xdr:rowOff>
    </xdr:from>
    <xdr:to>
      <xdr:col>29</xdr:col>
      <xdr:colOff>95250</xdr:colOff>
      <xdr:row>54</xdr:row>
      <xdr:rowOff>209550</xdr:rowOff>
    </xdr:to>
    <xdr:sp>
      <xdr:nvSpPr>
        <xdr:cNvPr id="18" name="Oval 18"/>
        <xdr:cNvSpPr>
          <a:spLocks/>
        </xdr:cNvSpPr>
      </xdr:nvSpPr>
      <xdr:spPr>
        <a:xfrm>
          <a:off x="6600825" y="11410950"/>
          <a:ext cx="676275" cy="17145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27</xdr:col>
      <xdr:colOff>142875</xdr:colOff>
      <xdr:row>55</xdr:row>
      <xdr:rowOff>28575</xdr:rowOff>
    </xdr:from>
    <xdr:to>
      <xdr:col>28</xdr:col>
      <xdr:colOff>114300</xdr:colOff>
      <xdr:row>55</xdr:row>
      <xdr:rowOff>209550</xdr:rowOff>
    </xdr:to>
    <xdr:sp>
      <xdr:nvSpPr>
        <xdr:cNvPr id="19" name="Oval 19"/>
        <xdr:cNvSpPr>
          <a:spLocks/>
        </xdr:cNvSpPr>
      </xdr:nvSpPr>
      <xdr:spPr>
        <a:xfrm>
          <a:off x="6829425" y="11630025"/>
          <a:ext cx="219075" cy="1809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6</xdr:row>
      <xdr:rowOff>0</xdr:rowOff>
    </xdr:from>
    <xdr:to>
      <xdr:col>29</xdr:col>
      <xdr:colOff>238125</xdr:colOff>
      <xdr:row>6</xdr:row>
      <xdr:rowOff>323850</xdr:rowOff>
    </xdr:to>
    <xdr:sp>
      <xdr:nvSpPr>
        <xdr:cNvPr id="1" name="Text Box 2"/>
        <xdr:cNvSpPr txBox="1">
          <a:spLocks noChangeArrowheads="1"/>
        </xdr:cNvSpPr>
      </xdr:nvSpPr>
      <xdr:spPr>
        <a:xfrm>
          <a:off x="8010525" y="1609725"/>
          <a:ext cx="238125" cy="3238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latin typeface="ＭＳ ゴシック"/>
              <a:ea typeface="ＭＳ ゴシック"/>
              <a:cs typeface="ＭＳ ゴシック"/>
            </a:rPr>
            <a:t>印</a:t>
          </a:r>
        </a:p>
      </xdr:txBody>
    </xdr:sp>
    <xdr:clientData/>
  </xdr:twoCellAnchor>
  <xdr:twoCellAnchor>
    <xdr:from>
      <xdr:col>6</xdr:col>
      <xdr:colOff>171450</xdr:colOff>
      <xdr:row>58</xdr:row>
      <xdr:rowOff>28575</xdr:rowOff>
    </xdr:from>
    <xdr:to>
      <xdr:col>8</xdr:col>
      <xdr:colOff>133350</xdr:colOff>
      <xdr:row>59</xdr:row>
      <xdr:rowOff>209550</xdr:rowOff>
    </xdr:to>
    <xdr:sp>
      <xdr:nvSpPr>
        <xdr:cNvPr id="2" name="テキスト ボックス 3"/>
        <xdr:cNvSpPr txBox="1">
          <a:spLocks noChangeArrowheads="1"/>
        </xdr:cNvSpPr>
      </xdr:nvSpPr>
      <xdr:spPr>
        <a:xfrm>
          <a:off x="1828800" y="12753975"/>
          <a:ext cx="514350" cy="228600"/>
        </a:xfrm>
        <a:prstGeom prst="rect">
          <a:avLst/>
        </a:prstGeom>
        <a:noFill/>
        <a:ln w="9525" cmpd="sng">
          <a:noFill/>
        </a:ln>
      </xdr:spPr>
      <xdr:txBody>
        <a:bodyPr vertOverflow="clip" wrap="square"/>
        <a:p>
          <a:pPr algn="l">
            <a:defRPr/>
          </a:pPr>
          <a:r>
            <a:rPr lang="en-US" cap="none" sz="800" b="0" i="0" u="none" baseline="0">
              <a:solidFill>
                <a:srgbClr val="000000"/>
              </a:solidFill>
            </a:rPr>
            <a:t>※3</a:t>
          </a:r>
        </a:p>
      </xdr:txBody>
    </xdr:sp>
    <xdr:clientData/>
  </xdr:twoCellAnchor>
  <xdr:twoCellAnchor>
    <xdr:from>
      <xdr:col>18</xdr:col>
      <xdr:colOff>238125</xdr:colOff>
      <xdr:row>39</xdr:row>
      <xdr:rowOff>38100</xdr:rowOff>
    </xdr:from>
    <xdr:to>
      <xdr:col>20</xdr:col>
      <xdr:colOff>190500</xdr:colOff>
      <xdr:row>40</xdr:row>
      <xdr:rowOff>85725</xdr:rowOff>
    </xdr:to>
    <xdr:sp>
      <xdr:nvSpPr>
        <xdr:cNvPr id="3" name="テキスト ボックス 4"/>
        <xdr:cNvSpPr txBox="1">
          <a:spLocks noChangeArrowheads="1"/>
        </xdr:cNvSpPr>
      </xdr:nvSpPr>
      <xdr:spPr>
        <a:xfrm>
          <a:off x="5210175" y="8591550"/>
          <a:ext cx="504825" cy="238125"/>
        </a:xfrm>
        <a:prstGeom prst="rect">
          <a:avLst/>
        </a:prstGeom>
        <a:noFill/>
        <a:ln w="9525" cmpd="sng">
          <a:noFill/>
        </a:ln>
      </xdr:spPr>
      <xdr:txBody>
        <a:bodyPr vertOverflow="clip" wrap="square"/>
        <a:p>
          <a:pPr algn="l">
            <a:defRPr/>
          </a:pPr>
          <a:r>
            <a:rPr lang="en-US" cap="none" sz="800" b="0" i="0" u="none" baseline="0">
              <a:solidFill>
                <a:srgbClr val="000000"/>
              </a:solidFill>
            </a:rPr>
            <a:t>※2</a:t>
          </a:r>
        </a:p>
      </xdr:txBody>
    </xdr:sp>
    <xdr:clientData/>
  </xdr:twoCellAnchor>
  <xdr:twoCellAnchor>
    <xdr:from>
      <xdr:col>8</xdr:col>
      <xdr:colOff>190500</xdr:colOff>
      <xdr:row>40</xdr:row>
      <xdr:rowOff>28575</xdr:rowOff>
    </xdr:from>
    <xdr:to>
      <xdr:col>10</xdr:col>
      <xdr:colOff>133350</xdr:colOff>
      <xdr:row>41</xdr:row>
      <xdr:rowOff>66675</xdr:rowOff>
    </xdr:to>
    <xdr:sp>
      <xdr:nvSpPr>
        <xdr:cNvPr id="4" name="テキスト ボックス 5"/>
        <xdr:cNvSpPr txBox="1">
          <a:spLocks noChangeArrowheads="1"/>
        </xdr:cNvSpPr>
      </xdr:nvSpPr>
      <xdr:spPr>
        <a:xfrm>
          <a:off x="2400300" y="8772525"/>
          <a:ext cx="495300" cy="228600"/>
        </a:xfrm>
        <a:prstGeom prst="rect">
          <a:avLst/>
        </a:prstGeom>
        <a:noFill/>
        <a:ln w="9525" cmpd="sng">
          <a:noFill/>
        </a:ln>
      </xdr:spPr>
      <xdr:txBody>
        <a:bodyPr vertOverflow="clip" wrap="square"/>
        <a:p>
          <a:pPr algn="l">
            <a:defRPr/>
          </a:pPr>
          <a:r>
            <a:rPr lang="en-US" cap="none" sz="800" b="0" i="0" u="none" baseline="0">
              <a:solidFill>
                <a:srgbClr val="000000"/>
              </a:solidFill>
            </a:rPr>
            <a:t>※2</a:t>
          </a:r>
        </a:p>
      </xdr:txBody>
    </xdr:sp>
    <xdr:clientData/>
  </xdr:twoCellAnchor>
  <xdr:twoCellAnchor>
    <xdr:from>
      <xdr:col>11</xdr:col>
      <xdr:colOff>152400</xdr:colOff>
      <xdr:row>92</xdr:row>
      <xdr:rowOff>123825</xdr:rowOff>
    </xdr:from>
    <xdr:to>
      <xdr:col>13</xdr:col>
      <xdr:colOff>85725</xdr:colOff>
      <xdr:row>93</xdr:row>
      <xdr:rowOff>57150</xdr:rowOff>
    </xdr:to>
    <xdr:sp>
      <xdr:nvSpPr>
        <xdr:cNvPr id="5" name="テキスト ボックス 6"/>
        <xdr:cNvSpPr txBox="1">
          <a:spLocks noChangeArrowheads="1"/>
        </xdr:cNvSpPr>
      </xdr:nvSpPr>
      <xdr:spPr>
        <a:xfrm>
          <a:off x="3190875" y="19697700"/>
          <a:ext cx="485775" cy="161925"/>
        </a:xfrm>
        <a:prstGeom prst="rect">
          <a:avLst/>
        </a:prstGeom>
        <a:noFill/>
        <a:ln w="9525" cmpd="sng">
          <a:noFill/>
        </a:ln>
      </xdr:spPr>
      <xdr:txBody>
        <a:bodyPr vertOverflow="clip" wrap="square"/>
        <a:p>
          <a:pPr algn="l">
            <a:defRPr/>
          </a:pPr>
          <a:r>
            <a:rPr lang="en-US" cap="none" sz="800" b="0" i="0" u="none" baseline="0">
              <a:solidFill>
                <a:srgbClr val="000000"/>
              </a:solidFill>
            </a:rPr>
            <a:t>※4</a:t>
          </a:r>
        </a:p>
      </xdr:txBody>
    </xdr:sp>
    <xdr:clientData/>
  </xdr:twoCellAnchor>
  <xdr:twoCellAnchor>
    <xdr:from>
      <xdr:col>16</xdr:col>
      <xdr:colOff>76200</xdr:colOff>
      <xdr:row>16</xdr:row>
      <xdr:rowOff>171450</xdr:rowOff>
    </xdr:from>
    <xdr:to>
      <xdr:col>18</xdr:col>
      <xdr:colOff>28575</xdr:colOff>
      <xdr:row>17</xdr:row>
      <xdr:rowOff>190500</xdr:rowOff>
    </xdr:to>
    <xdr:sp>
      <xdr:nvSpPr>
        <xdr:cNvPr id="6" name="テキスト ボックス 7"/>
        <xdr:cNvSpPr txBox="1">
          <a:spLocks noChangeArrowheads="1"/>
        </xdr:cNvSpPr>
      </xdr:nvSpPr>
      <xdr:spPr>
        <a:xfrm>
          <a:off x="4495800" y="3781425"/>
          <a:ext cx="504825" cy="247650"/>
        </a:xfrm>
        <a:prstGeom prst="rect">
          <a:avLst/>
        </a:prstGeom>
        <a:noFill/>
        <a:ln w="9525" cmpd="sng">
          <a:noFill/>
        </a:ln>
      </xdr:spPr>
      <xdr:txBody>
        <a:bodyPr vertOverflow="clip" wrap="square"/>
        <a:p>
          <a:pPr algn="l">
            <a:defRPr/>
          </a:pPr>
          <a:r>
            <a:rPr lang="en-US" cap="none" sz="800" b="0" i="0" u="none" baseline="0">
              <a:solidFill>
                <a:srgbClr val="000000"/>
              </a:solidFill>
            </a:rPr>
            <a:t>※1</a:t>
          </a:r>
        </a:p>
      </xdr:txBody>
    </xdr:sp>
    <xdr:clientData/>
  </xdr:twoCellAnchor>
  <xdr:twoCellAnchor>
    <xdr:from>
      <xdr:col>16</xdr:col>
      <xdr:colOff>9525</xdr:colOff>
      <xdr:row>18</xdr:row>
      <xdr:rowOff>180975</xdr:rowOff>
    </xdr:from>
    <xdr:to>
      <xdr:col>29</xdr:col>
      <xdr:colOff>247650</xdr:colOff>
      <xdr:row>20</xdr:row>
      <xdr:rowOff>114300</xdr:rowOff>
    </xdr:to>
    <xdr:sp>
      <xdr:nvSpPr>
        <xdr:cNvPr id="7" name="テキスト ボックス 8"/>
        <xdr:cNvSpPr txBox="1">
          <a:spLocks noChangeArrowheads="1"/>
        </xdr:cNvSpPr>
      </xdr:nvSpPr>
      <xdr:spPr>
        <a:xfrm>
          <a:off x="4429125" y="4248150"/>
          <a:ext cx="3829050"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　専用保育室を有する場合は記入すること。</a:t>
          </a:r>
          <a:r>
            <a:rPr lang="en-US" cap="none" sz="1000" b="0" i="0" u="none" baseline="0">
              <a:solidFill>
                <a:srgbClr val="000000"/>
              </a:solidFill>
              <a:latin typeface="ＭＳ 明朝"/>
              <a:ea typeface="ＭＳ 明朝"/>
              <a:cs typeface="ＭＳ 明朝"/>
            </a:rPr>
            <a:t>
</a:t>
          </a:r>
        </a:p>
      </xdr:txBody>
    </xdr:sp>
    <xdr:clientData/>
  </xdr:twoCellAnchor>
  <xdr:twoCellAnchor>
    <xdr:from>
      <xdr:col>13</xdr:col>
      <xdr:colOff>0</xdr:colOff>
      <xdr:row>93</xdr:row>
      <xdr:rowOff>133350</xdr:rowOff>
    </xdr:from>
    <xdr:to>
      <xdr:col>14</xdr:col>
      <xdr:colOff>200025</xdr:colOff>
      <xdr:row>94</xdr:row>
      <xdr:rowOff>66675</xdr:rowOff>
    </xdr:to>
    <xdr:sp>
      <xdr:nvSpPr>
        <xdr:cNvPr id="8" name="テキスト ボックス 9"/>
        <xdr:cNvSpPr txBox="1">
          <a:spLocks noChangeArrowheads="1"/>
        </xdr:cNvSpPr>
      </xdr:nvSpPr>
      <xdr:spPr>
        <a:xfrm>
          <a:off x="3590925" y="19935825"/>
          <a:ext cx="476250" cy="161925"/>
        </a:xfrm>
        <a:prstGeom prst="rect">
          <a:avLst/>
        </a:prstGeom>
        <a:noFill/>
        <a:ln w="9525" cmpd="sng">
          <a:noFill/>
        </a:ln>
      </xdr:spPr>
      <xdr:txBody>
        <a:bodyPr vertOverflow="clip" wrap="square"/>
        <a:p>
          <a:pPr algn="l">
            <a:defRPr/>
          </a:pPr>
          <a:r>
            <a:rPr lang="en-US" cap="none" sz="800" b="0" i="0" u="none" baseline="0">
              <a:solidFill>
                <a:srgbClr val="000000"/>
              </a:solidFill>
            </a:rPr>
            <a:t>※5</a:t>
          </a:r>
        </a:p>
      </xdr:txBody>
    </xdr:sp>
    <xdr:clientData/>
  </xdr:twoCellAnchor>
  <xdr:twoCellAnchor>
    <xdr:from>
      <xdr:col>10</xdr:col>
      <xdr:colOff>0</xdr:colOff>
      <xdr:row>6</xdr:row>
      <xdr:rowOff>0</xdr:rowOff>
    </xdr:from>
    <xdr:to>
      <xdr:col>17</xdr:col>
      <xdr:colOff>9525</xdr:colOff>
      <xdr:row>7</xdr:row>
      <xdr:rowOff>0</xdr:rowOff>
    </xdr:to>
    <xdr:sp>
      <xdr:nvSpPr>
        <xdr:cNvPr id="9" name="Text Box 1"/>
        <xdr:cNvSpPr txBox="1">
          <a:spLocks noChangeArrowheads="1"/>
        </xdr:cNvSpPr>
      </xdr:nvSpPr>
      <xdr:spPr>
        <a:xfrm>
          <a:off x="2762250" y="1609725"/>
          <a:ext cx="1943100" cy="3429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　　　　　（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0</xdr:rowOff>
    </xdr:from>
    <xdr:to>
      <xdr:col>20</xdr:col>
      <xdr:colOff>9525</xdr:colOff>
      <xdr:row>7</xdr:row>
      <xdr:rowOff>0</xdr:rowOff>
    </xdr:to>
    <xdr:sp>
      <xdr:nvSpPr>
        <xdr:cNvPr id="1" name="Text Box 1"/>
        <xdr:cNvSpPr txBox="1">
          <a:spLocks noChangeArrowheads="1"/>
        </xdr:cNvSpPr>
      </xdr:nvSpPr>
      <xdr:spPr>
        <a:xfrm>
          <a:off x="3219450" y="1600200"/>
          <a:ext cx="1743075" cy="3429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　　　　　（　　　）</a:t>
          </a:r>
        </a:p>
      </xdr:txBody>
    </xdr:sp>
    <xdr:clientData/>
  </xdr:twoCellAnchor>
  <xdr:twoCellAnchor>
    <xdr:from>
      <xdr:col>29</xdr:col>
      <xdr:colOff>0</xdr:colOff>
      <xdr:row>6</xdr:row>
      <xdr:rowOff>0</xdr:rowOff>
    </xdr:from>
    <xdr:to>
      <xdr:col>29</xdr:col>
      <xdr:colOff>238125</xdr:colOff>
      <xdr:row>6</xdr:row>
      <xdr:rowOff>333375</xdr:rowOff>
    </xdr:to>
    <xdr:sp>
      <xdr:nvSpPr>
        <xdr:cNvPr id="2" name="Text Box 2"/>
        <xdr:cNvSpPr txBox="1">
          <a:spLocks noChangeArrowheads="1"/>
        </xdr:cNvSpPr>
      </xdr:nvSpPr>
      <xdr:spPr>
        <a:xfrm>
          <a:off x="7181850" y="1600200"/>
          <a:ext cx="238125" cy="3333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latin typeface="ＭＳ ゴシック"/>
              <a:ea typeface="ＭＳ ゴシック"/>
              <a:cs typeface="ＭＳ ゴシック"/>
            </a:rPr>
            <a:t>印</a:t>
          </a:r>
        </a:p>
      </xdr:txBody>
    </xdr:sp>
    <xdr:clientData/>
  </xdr:twoCellAnchor>
  <xdr:twoCellAnchor>
    <xdr:from>
      <xdr:col>29</xdr:col>
      <xdr:colOff>0</xdr:colOff>
      <xdr:row>6</xdr:row>
      <xdr:rowOff>0</xdr:rowOff>
    </xdr:from>
    <xdr:to>
      <xdr:col>29</xdr:col>
      <xdr:colOff>238125</xdr:colOff>
      <xdr:row>6</xdr:row>
      <xdr:rowOff>333375</xdr:rowOff>
    </xdr:to>
    <xdr:sp>
      <xdr:nvSpPr>
        <xdr:cNvPr id="3" name="Text Box 2"/>
        <xdr:cNvSpPr txBox="1">
          <a:spLocks noChangeArrowheads="1"/>
        </xdr:cNvSpPr>
      </xdr:nvSpPr>
      <xdr:spPr>
        <a:xfrm>
          <a:off x="7181850" y="1600200"/>
          <a:ext cx="238125" cy="3333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latin typeface="ＭＳ ゴシック"/>
              <a:ea typeface="ＭＳ ゴシック"/>
              <a:cs typeface="ＭＳ ゴシック"/>
            </a:rPr>
            <a:t>印</a:t>
          </a:r>
        </a:p>
      </xdr:txBody>
    </xdr:sp>
    <xdr:clientData/>
  </xdr:twoCellAnchor>
  <xdr:twoCellAnchor>
    <xdr:from>
      <xdr:col>29</xdr:col>
      <xdr:colOff>0</xdr:colOff>
      <xdr:row>6</xdr:row>
      <xdr:rowOff>0</xdr:rowOff>
    </xdr:from>
    <xdr:to>
      <xdr:col>29</xdr:col>
      <xdr:colOff>238125</xdr:colOff>
      <xdr:row>6</xdr:row>
      <xdr:rowOff>333375</xdr:rowOff>
    </xdr:to>
    <xdr:sp>
      <xdr:nvSpPr>
        <xdr:cNvPr id="4" name="Text Box 4"/>
        <xdr:cNvSpPr txBox="1">
          <a:spLocks noChangeArrowheads="1"/>
        </xdr:cNvSpPr>
      </xdr:nvSpPr>
      <xdr:spPr>
        <a:xfrm>
          <a:off x="7181850" y="1600200"/>
          <a:ext cx="238125" cy="3333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latin typeface="ＭＳ ゴシック"/>
              <a:ea typeface="ＭＳ ゴシック"/>
              <a:cs typeface="ＭＳ ゴシック"/>
            </a:rPr>
            <a:t>印</a:t>
          </a:r>
        </a:p>
      </xdr:txBody>
    </xdr:sp>
    <xdr:clientData/>
  </xdr:twoCellAnchor>
  <xdr:twoCellAnchor>
    <xdr:from>
      <xdr:col>27</xdr:col>
      <xdr:colOff>180975</xdr:colOff>
      <xdr:row>6</xdr:row>
      <xdr:rowOff>9525</xdr:rowOff>
    </xdr:from>
    <xdr:to>
      <xdr:col>29</xdr:col>
      <xdr:colOff>66675</xdr:colOff>
      <xdr:row>6</xdr:row>
      <xdr:rowOff>323850</xdr:rowOff>
    </xdr:to>
    <xdr:sp>
      <xdr:nvSpPr>
        <xdr:cNvPr id="5" name="AutoShape 5"/>
        <xdr:cNvSpPr>
          <a:spLocks/>
        </xdr:cNvSpPr>
      </xdr:nvSpPr>
      <xdr:spPr>
        <a:xfrm>
          <a:off x="6867525" y="1609725"/>
          <a:ext cx="381000" cy="314325"/>
        </a:xfrm>
        <a:prstGeom prst="smileyFac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0</xdr:rowOff>
    </xdr:from>
    <xdr:to>
      <xdr:col>20</xdr:col>
      <xdr:colOff>9525</xdr:colOff>
      <xdr:row>7</xdr:row>
      <xdr:rowOff>0</xdr:rowOff>
    </xdr:to>
    <xdr:sp>
      <xdr:nvSpPr>
        <xdr:cNvPr id="1" name="Text Box 1"/>
        <xdr:cNvSpPr txBox="1">
          <a:spLocks noChangeArrowheads="1"/>
        </xdr:cNvSpPr>
      </xdr:nvSpPr>
      <xdr:spPr>
        <a:xfrm>
          <a:off x="3219450" y="1600200"/>
          <a:ext cx="1743075" cy="3429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　　　　　（　　　）</a:t>
          </a:r>
        </a:p>
      </xdr:txBody>
    </xdr:sp>
    <xdr:clientData/>
  </xdr:twoCellAnchor>
  <xdr:twoCellAnchor>
    <xdr:from>
      <xdr:col>29</xdr:col>
      <xdr:colOff>0</xdr:colOff>
      <xdr:row>6</xdr:row>
      <xdr:rowOff>0</xdr:rowOff>
    </xdr:from>
    <xdr:to>
      <xdr:col>29</xdr:col>
      <xdr:colOff>238125</xdr:colOff>
      <xdr:row>6</xdr:row>
      <xdr:rowOff>333375</xdr:rowOff>
    </xdr:to>
    <xdr:sp>
      <xdr:nvSpPr>
        <xdr:cNvPr id="2" name="Text Box 2"/>
        <xdr:cNvSpPr txBox="1">
          <a:spLocks noChangeArrowheads="1"/>
        </xdr:cNvSpPr>
      </xdr:nvSpPr>
      <xdr:spPr>
        <a:xfrm>
          <a:off x="7181850" y="1600200"/>
          <a:ext cx="238125" cy="3333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latin typeface="ＭＳ ゴシック"/>
              <a:ea typeface="ＭＳ ゴシック"/>
              <a:cs typeface="ＭＳ ゴシック"/>
            </a:rPr>
            <a:t>印</a:t>
          </a:r>
        </a:p>
      </xdr:txBody>
    </xdr:sp>
    <xdr:clientData/>
  </xdr:twoCellAnchor>
  <xdr:twoCellAnchor>
    <xdr:from>
      <xdr:col>13</xdr:col>
      <xdr:colOff>0</xdr:colOff>
      <xdr:row>6</xdr:row>
      <xdr:rowOff>0</xdr:rowOff>
    </xdr:from>
    <xdr:to>
      <xdr:col>20</xdr:col>
      <xdr:colOff>9525</xdr:colOff>
      <xdr:row>7</xdr:row>
      <xdr:rowOff>0</xdr:rowOff>
    </xdr:to>
    <xdr:sp>
      <xdr:nvSpPr>
        <xdr:cNvPr id="3" name="Text Box 3"/>
        <xdr:cNvSpPr txBox="1">
          <a:spLocks noChangeArrowheads="1"/>
        </xdr:cNvSpPr>
      </xdr:nvSpPr>
      <xdr:spPr>
        <a:xfrm>
          <a:off x="3219450" y="1600200"/>
          <a:ext cx="1743075" cy="3429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　　　　　（　　　）</a:t>
          </a:r>
        </a:p>
      </xdr:txBody>
    </xdr:sp>
    <xdr:clientData/>
  </xdr:twoCellAnchor>
  <xdr:twoCellAnchor>
    <xdr:from>
      <xdr:col>29</xdr:col>
      <xdr:colOff>0</xdr:colOff>
      <xdr:row>6</xdr:row>
      <xdr:rowOff>0</xdr:rowOff>
    </xdr:from>
    <xdr:to>
      <xdr:col>29</xdr:col>
      <xdr:colOff>238125</xdr:colOff>
      <xdr:row>6</xdr:row>
      <xdr:rowOff>333375</xdr:rowOff>
    </xdr:to>
    <xdr:sp>
      <xdr:nvSpPr>
        <xdr:cNvPr id="4" name="Text Box 4"/>
        <xdr:cNvSpPr txBox="1">
          <a:spLocks noChangeArrowheads="1"/>
        </xdr:cNvSpPr>
      </xdr:nvSpPr>
      <xdr:spPr>
        <a:xfrm>
          <a:off x="7181850" y="1600200"/>
          <a:ext cx="238125" cy="3333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latin typeface="ＭＳ ゴシック"/>
              <a:ea typeface="ＭＳ ゴシック"/>
              <a:cs typeface="ＭＳ ゴシック"/>
            </a:rPr>
            <a:t>印</a:t>
          </a:r>
        </a:p>
      </xdr:txBody>
    </xdr:sp>
    <xdr:clientData/>
  </xdr:twoCellAnchor>
  <xdr:twoCellAnchor>
    <xdr:from>
      <xdr:col>13</xdr:col>
      <xdr:colOff>0</xdr:colOff>
      <xdr:row>6</xdr:row>
      <xdr:rowOff>0</xdr:rowOff>
    </xdr:from>
    <xdr:to>
      <xdr:col>20</xdr:col>
      <xdr:colOff>9525</xdr:colOff>
      <xdr:row>7</xdr:row>
      <xdr:rowOff>0</xdr:rowOff>
    </xdr:to>
    <xdr:sp>
      <xdr:nvSpPr>
        <xdr:cNvPr id="5" name="Text Box 5"/>
        <xdr:cNvSpPr txBox="1">
          <a:spLocks noChangeArrowheads="1"/>
        </xdr:cNvSpPr>
      </xdr:nvSpPr>
      <xdr:spPr>
        <a:xfrm>
          <a:off x="3219450" y="1600200"/>
          <a:ext cx="1743075" cy="3429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　　　　　（　　　）</a:t>
          </a:r>
        </a:p>
      </xdr:txBody>
    </xdr:sp>
    <xdr:clientData/>
  </xdr:twoCellAnchor>
  <xdr:twoCellAnchor>
    <xdr:from>
      <xdr:col>29</xdr:col>
      <xdr:colOff>0</xdr:colOff>
      <xdr:row>6</xdr:row>
      <xdr:rowOff>0</xdr:rowOff>
    </xdr:from>
    <xdr:to>
      <xdr:col>29</xdr:col>
      <xdr:colOff>238125</xdr:colOff>
      <xdr:row>6</xdr:row>
      <xdr:rowOff>333375</xdr:rowOff>
    </xdr:to>
    <xdr:sp>
      <xdr:nvSpPr>
        <xdr:cNvPr id="6" name="Text Box 6"/>
        <xdr:cNvSpPr txBox="1">
          <a:spLocks noChangeArrowheads="1"/>
        </xdr:cNvSpPr>
      </xdr:nvSpPr>
      <xdr:spPr>
        <a:xfrm>
          <a:off x="7181850" y="1600200"/>
          <a:ext cx="238125" cy="3333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latin typeface="ＭＳ ゴシック"/>
              <a:ea typeface="ＭＳ ゴシック"/>
              <a:cs typeface="ＭＳ ゴシック"/>
            </a:rPr>
            <a:t>印</a:t>
          </a:r>
        </a:p>
      </xdr:txBody>
    </xdr:sp>
    <xdr:clientData/>
  </xdr:twoCellAnchor>
  <xdr:twoCellAnchor>
    <xdr:from>
      <xdr:col>27</xdr:col>
      <xdr:colOff>180975</xdr:colOff>
      <xdr:row>6</xdr:row>
      <xdr:rowOff>9525</xdr:rowOff>
    </xdr:from>
    <xdr:to>
      <xdr:col>29</xdr:col>
      <xdr:colOff>66675</xdr:colOff>
      <xdr:row>6</xdr:row>
      <xdr:rowOff>323850</xdr:rowOff>
    </xdr:to>
    <xdr:sp>
      <xdr:nvSpPr>
        <xdr:cNvPr id="7" name="AutoShape 7"/>
        <xdr:cNvSpPr>
          <a:spLocks/>
        </xdr:cNvSpPr>
      </xdr:nvSpPr>
      <xdr:spPr>
        <a:xfrm>
          <a:off x="6867525" y="1609725"/>
          <a:ext cx="381000" cy="314325"/>
        </a:xfrm>
        <a:prstGeom prst="smileyFac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0</xdr:rowOff>
    </xdr:from>
    <xdr:to>
      <xdr:col>20</xdr:col>
      <xdr:colOff>9525</xdr:colOff>
      <xdr:row>7</xdr:row>
      <xdr:rowOff>0</xdr:rowOff>
    </xdr:to>
    <xdr:sp>
      <xdr:nvSpPr>
        <xdr:cNvPr id="1" name="Text Box 1"/>
        <xdr:cNvSpPr txBox="1">
          <a:spLocks noChangeArrowheads="1"/>
        </xdr:cNvSpPr>
      </xdr:nvSpPr>
      <xdr:spPr>
        <a:xfrm>
          <a:off x="3219450" y="1600200"/>
          <a:ext cx="1743075" cy="3429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　　　　　（　　　）</a:t>
          </a:r>
        </a:p>
      </xdr:txBody>
    </xdr:sp>
    <xdr:clientData/>
  </xdr:twoCellAnchor>
  <xdr:twoCellAnchor>
    <xdr:from>
      <xdr:col>29</xdr:col>
      <xdr:colOff>0</xdr:colOff>
      <xdr:row>6</xdr:row>
      <xdr:rowOff>0</xdr:rowOff>
    </xdr:from>
    <xdr:to>
      <xdr:col>29</xdr:col>
      <xdr:colOff>238125</xdr:colOff>
      <xdr:row>6</xdr:row>
      <xdr:rowOff>333375</xdr:rowOff>
    </xdr:to>
    <xdr:sp>
      <xdr:nvSpPr>
        <xdr:cNvPr id="2" name="Text Box 2"/>
        <xdr:cNvSpPr txBox="1">
          <a:spLocks noChangeArrowheads="1"/>
        </xdr:cNvSpPr>
      </xdr:nvSpPr>
      <xdr:spPr>
        <a:xfrm>
          <a:off x="7181850" y="1600200"/>
          <a:ext cx="238125" cy="3333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latin typeface="ＭＳ ゴシック"/>
              <a:ea typeface="ＭＳ ゴシック"/>
              <a:cs typeface="ＭＳ ゴシック"/>
            </a:rPr>
            <a:t>印</a:t>
          </a:r>
        </a:p>
      </xdr:txBody>
    </xdr:sp>
    <xdr:clientData/>
  </xdr:twoCellAnchor>
  <xdr:twoCellAnchor>
    <xdr:from>
      <xdr:col>13</xdr:col>
      <xdr:colOff>0</xdr:colOff>
      <xdr:row>6</xdr:row>
      <xdr:rowOff>0</xdr:rowOff>
    </xdr:from>
    <xdr:to>
      <xdr:col>20</xdr:col>
      <xdr:colOff>9525</xdr:colOff>
      <xdr:row>7</xdr:row>
      <xdr:rowOff>0</xdr:rowOff>
    </xdr:to>
    <xdr:sp>
      <xdr:nvSpPr>
        <xdr:cNvPr id="3" name="Text Box 3"/>
        <xdr:cNvSpPr txBox="1">
          <a:spLocks noChangeArrowheads="1"/>
        </xdr:cNvSpPr>
      </xdr:nvSpPr>
      <xdr:spPr>
        <a:xfrm>
          <a:off x="3219450" y="1600200"/>
          <a:ext cx="1743075" cy="3429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　　　　　（　　　）</a:t>
          </a:r>
        </a:p>
      </xdr:txBody>
    </xdr:sp>
    <xdr:clientData/>
  </xdr:twoCellAnchor>
  <xdr:twoCellAnchor>
    <xdr:from>
      <xdr:col>29</xdr:col>
      <xdr:colOff>0</xdr:colOff>
      <xdr:row>6</xdr:row>
      <xdr:rowOff>0</xdr:rowOff>
    </xdr:from>
    <xdr:to>
      <xdr:col>29</xdr:col>
      <xdr:colOff>238125</xdr:colOff>
      <xdr:row>6</xdr:row>
      <xdr:rowOff>333375</xdr:rowOff>
    </xdr:to>
    <xdr:sp>
      <xdr:nvSpPr>
        <xdr:cNvPr id="4" name="Text Box 4"/>
        <xdr:cNvSpPr txBox="1">
          <a:spLocks noChangeArrowheads="1"/>
        </xdr:cNvSpPr>
      </xdr:nvSpPr>
      <xdr:spPr>
        <a:xfrm>
          <a:off x="7181850" y="1600200"/>
          <a:ext cx="238125" cy="3333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latin typeface="ＭＳ ゴシック"/>
              <a:ea typeface="ＭＳ ゴシック"/>
              <a:cs typeface="ＭＳ ゴシック"/>
            </a:rPr>
            <a:t>印</a:t>
          </a:r>
        </a:p>
      </xdr:txBody>
    </xdr:sp>
    <xdr:clientData/>
  </xdr:twoCellAnchor>
  <xdr:twoCellAnchor>
    <xdr:from>
      <xdr:col>13</xdr:col>
      <xdr:colOff>0</xdr:colOff>
      <xdr:row>6</xdr:row>
      <xdr:rowOff>0</xdr:rowOff>
    </xdr:from>
    <xdr:to>
      <xdr:col>20</xdr:col>
      <xdr:colOff>9525</xdr:colOff>
      <xdr:row>7</xdr:row>
      <xdr:rowOff>0</xdr:rowOff>
    </xdr:to>
    <xdr:sp>
      <xdr:nvSpPr>
        <xdr:cNvPr id="5" name="Text Box 5"/>
        <xdr:cNvSpPr txBox="1">
          <a:spLocks noChangeArrowheads="1"/>
        </xdr:cNvSpPr>
      </xdr:nvSpPr>
      <xdr:spPr>
        <a:xfrm>
          <a:off x="3219450" y="1600200"/>
          <a:ext cx="1743075" cy="3429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　　　　　（　　　）</a:t>
          </a:r>
        </a:p>
      </xdr:txBody>
    </xdr:sp>
    <xdr:clientData/>
  </xdr:twoCellAnchor>
  <xdr:twoCellAnchor>
    <xdr:from>
      <xdr:col>29</xdr:col>
      <xdr:colOff>0</xdr:colOff>
      <xdr:row>6</xdr:row>
      <xdr:rowOff>0</xdr:rowOff>
    </xdr:from>
    <xdr:to>
      <xdr:col>29</xdr:col>
      <xdr:colOff>238125</xdr:colOff>
      <xdr:row>6</xdr:row>
      <xdr:rowOff>333375</xdr:rowOff>
    </xdr:to>
    <xdr:sp>
      <xdr:nvSpPr>
        <xdr:cNvPr id="6" name="Text Box 6"/>
        <xdr:cNvSpPr txBox="1">
          <a:spLocks noChangeArrowheads="1"/>
        </xdr:cNvSpPr>
      </xdr:nvSpPr>
      <xdr:spPr>
        <a:xfrm>
          <a:off x="7181850" y="1600200"/>
          <a:ext cx="238125" cy="3333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latin typeface="ＭＳ ゴシック"/>
              <a:ea typeface="ＭＳ ゴシック"/>
              <a:cs typeface="ＭＳ ゴシック"/>
            </a:rPr>
            <a:t>印</a:t>
          </a:r>
        </a:p>
      </xdr:txBody>
    </xdr:sp>
    <xdr:clientData/>
  </xdr:twoCellAnchor>
  <xdr:twoCellAnchor>
    <xdr:from>
      <xdr:col>13</xdr:col>
      <xdr:colOff>0</xdr:colOff>
      <xdr:row>6</xdr:row>
      <xdr:rowOff>0</xdr:rowOff>
    </xdr:from>
    <xdr:to>
      <xdr:col>20</xdr:col>
      <xdr:colOff>9525</xdr:colOff>
      <xdr:row>7</xdr:row>
      <xdr:rowOff>0</xdr:rowOff>
    </xdr:to>
    <xdr:sp>
      <xdr:nvSpPr>
        <xdr:cNvPr id="7" name="Text Box 7"/>
        <xdr:cNvSpPr txBox="1">
          <a:spLocks noChangeArrowheads="1"/>
        </xdr:cNvSpPr>
      </xdr:nvSpPr>
      <xdr:spPr>
        <a:xfrm>
          <a:off x="3219450" y="1600200"/>
          <a:ext cx="1743075" cy="3429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ゴシック"/>
              <a:ea typeface="ＭＳ ゴシック"/>
              <a:cs typeface="ＭＳ ゴシック"/>
            </a:rPr>
            <a:t>　　　　　（　　　）</a:t>
          </a:r>
        </a:p>
      </xdr:txBody>
    </xdr:sp>
    <xdr:clientData/>
  </xdr:twoCellAnchor>
  <xdr:twoCellAnchor>
    <xdr:from>
      <xdr:col>29</xdr:col>
      <xdr:colOff>0</xdr:colOff>
      <xdr:row>6</xdr:row>
      <xdr:rowOff>0</xdr:rowOff>
    </xdr:from>
    <xdr:to>
      <xdr:col>29</xdr:col>
      <xdr:colOff>238125</xdr:colOff>
      <xdr:row>6</xdr:row>
      <xdr:rowOff>333375</xdr:rowOff>
    </xdr:to>
    <xdr:sp>
      <xdr:nvSpPr>
        <xdr:cNvPr id="8" name="Text Box 8"/>
        <xdr:cNvSpPr txBox="1">
          <a:spLocks noChangeArrowheads="1"/>
        </xdr:cNvSpPr>
      </xdr:nvSpPr>
      <xdr:spPr>
        <a:xfrm>
          <a:off x="7181850" y="1600200"/>
          <a:ext cx="238125" cy="3333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latin typeface="ＭＳ ゴシック"/>
              <a:ea typeface="ＭＳ ゴシック"/>
              <a:cs typeface="ＭＳ ゴシック"/>
            </a:rPr>
            <a:t>印</a:t>
          </a:r>
        </a:p>
      </xdr:txBody>
    </xdr:sp>
    <xdr:clientData/>
  </xdr:twoCellAnchor>
  <xdr:twoCellAnchor>
    <xdr:from>
      <xdr:col>27</xdr:col>
      <xdr:colOff>180975</xdr:colOff>
      <xdr:row>6</xdr:row>
      <xdr:rowOff>9525</xdr:rowOff>
    </xdr:from>
    <xdr:to>
      <xdr:col>29</xdr:col>
      <xdr:colOff>66675</xdr:colOff>
      <xdr:row>6</xdr:row>
      <xdr:rowOff>323850</xdr:rowOff>
    </xdr:to>
    <xdr:sp>
      <xdr:nvSpPr>
        <xdr:cNvPr id="9" name="AutoShape 9"/>
        <xdr:cNvSpPr>
          <a:spLocks/>
        </xdr:cNvSpPr>
      </xdr:nvSpPr>
      <xdr:spPr>
        <a:xfrm>
          <a:off x="6867525" y="1609725"/>
          <a:ext cx="381000" cy="314325"/>
        </a:xfrm>
        <a:prstGeom prst="smileyFac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35"/>
  <sheetViews>
    <sheetView tabSelected="1" view="pageBreakPreview" zoomScaleSheetLayoutView="100" zoomScalePageLayoutView="0" workbookViewId="0" topLeftCell="A1">
      <selection activeCell="I7" sqref="I7"/>
    </sheetView>
  </sheetViews>
  <sheetFormatPr defaultColWidth="8.796875" defaultRowHeight="15"/>
  <cols>
    <col min="1" max="1" width="6.69921875" style="0" customWidth="1"/>
    <col min="2" max="3" width="30.59765625" style="0" customWidth="1"/>
    <col min="4" max="5" width="8.59765625" style="0" customWidth="1"/>
  </cols>
  <sheetData>
    <row r="1" spans="1:5" ht="14.25">
      <c r="A1" t="s">
        <v>402</v>
      </c>
      <c r="E1" t="s">
        <v>406</v>
      </c>
    </row>
    <row r="3" spans="1:5" ht="14.25">
      <c r="A3" s="266" t="s">
        <v>400</v>
      </c>
      <c r="B3" s="266"/>
      <c r="C3" s="266"/>
      <c r="D3" s="266"/>
      <c r="E3" s="266"/>
    </row>
    <row r="4" spans="1:5" ht="14.25">
      <c r="A4" s="267"/>
      <c r="B4" s="267"/>
      <c r="C4" s="267"/>
      <c r="D4" s="267"/>
      <c r="E4" s="267"/>
    </row>
    <row r="5" spans="1:5" ht="24" customHeight="1">
      <c r="A5" s="243"/>
      <c r="B5" s="268" t="s">
        <v>398</v>
      </c>
      <c r="C5" s="268"/>
      <c r="D5" s="268"/>
      <c r="E5" s="268"/>
    </row>
    <row r="6" spans="1:5" ht="27" customHeight="1">
      <c r="A6" s="243"/>
      <c r="C6" s="246" t="s">
        <v>397</v>
      </c>
      <c r="D6" s="246"/>
      <c r="E6" s="246"/>
    </row>
    <row r="7" spans="1:5" ht="15" thickBot="1">
      <c r="A7" s="242"/>
      <c r="B7" s="243"/>
      <c r="C7" s="243"/>
      <c r="D7" s="243"/>
      <c r="E7" s="243"/>
    </row>
    <row r="8" spans="1:5" ht="33" customHeight="1">
      <c r="A8" s="269"/>
      <c r="B8" s="244" t="s">
        <v>403</v>
      </c>
      <c r="C8" s="277" t="s">
        <v>405</v>
      </c>
      <c r="D8" s="278"/>
      <c r="E8" s="251" t="s">
        <v>408</v>
      </c>
    </row>
    <row r="9" spans="1:5" ht="33" customHeight="1">
      <c r="A9" s="270"/>
      <c r="B9" s="245" t="s">
        <v>401</v>
      </c>
      <c r="C9" s="271" t="s">
        <v>404</v>
      </c>
      <c r="D9" s="272"/>
      <c r="E9" s="250" t="s">
        <v>409</v>
      </c>
    </row>
    <row r="10" spans="1:5" ht="42" customHeight="1">
      <c r="A10" s="258" t="s">
        <v>399</v>
      </c>
      <c r="B10" s="262"/>
      <c r="C10" s="273"/>
      <c r="D10" s="274"/>
      <c r="E10" s="248"/>
    </row>
    <row r="11" spans="1:5" ht="14.25">
      <c r="A11" s="259"/>
      <c r="B11" s="263"/>
      <c r="C11" s="275"/>
      <c r="D11" s="276"/>
      <c r="E11" s="249"/>
    </row>
    <row r="12" spans="1:5" ht="42" customHeight="1">
      <c r="A12" s="258" t="s">
        <v>399</v>
      </c>
      <c r="B12" s="262"/>
      <c r="C12" s="279"/>
      <c r="D12" s="280"/>
      <c r="E12" s="248"/>
    </row>
    <row r="13" spans="1:5" ht="14.25">
      <c r="A13" s="259"/>
      <c r="B13" s="263"/>
      <c r="C13" s="281"/>
      <c r="D13" s="282"/>
      <c r="E13" s="249"/>
    </row>
    <row r="14" spans="1:5" ht="42" customHeight="1">
      <c r="A14" s="258" t="s">
        <v>399</v>
      </c>
      <c r="B14" s="262"/>
      <c r="C14" s="283"/>
      <c r="D14" s="284"/>
      <c r="E14" s="248"/>
    </row>
    <row r="15" spans="1:5" ht="14.25">
      <c r="A15" s="259"/>
      <c r="B15" s="263"/>
      <c r="C15" s="285"/>
      <c r="D15" s="286"/>
      <c r="E15" s="249"/>
    </row>
    <row r="16" spans="1:5" ht="42" customHeight="1">
      <c r="A16" s="258" t="s">
        <v>399</v>
      </c>
      <c r="B16" s="262"/>
      <c r="C16" s="283"/>
      <c r="D16" s="284"/>
      <c r="E16" s="248"/>
    </row>
    <row r="17" spans="1:5" ht="14.25">
      <c r="A17" s="259"/>
      <c r="B17" s="263"/>
      <c r="C17" s="285"/>
      <c r="D17" s="286"/>
      <c r="E17" s="249"/>
    </row>
    <row r="18" spans="1:5" ht="42" customHeight="1">
      <c r="A18" s="258" t="s">
        <v>399</v>
      </c>
      <c r="B18" s="264"/>
      <c r="C18" s="283"/>
      <c r="D18" s="284"/>
      <c r="E18" s="248"/>
    </row>
    <row r="19" spans="1:5" ht="14.25">
      <c r="A19" s="259"/>
      <c r="B19" s="265"/>
      <c r="C19" s="285"/>
      <c r="D19" s="286"/>
      <c r="E19" s="249"/>
    </row>
    <row r="20" spans="1:5" ht="42" customHeight="1">
      <c r="A20" s="258" t="s">
        <v>399</v>
      </c>
      <c r="B20" s="262"/>
      <c r="C20" s="283"/>
      <c r="D20" s="284"/>
      <c r="E20" s="248"/>
    </row>
    <row r="21" spans="1:5" ht="14.25">
      <c r="A21" s="259"/>
      <c r="B21" s="263"/>
      <c r="C21" s="285"/>
      <c r="D21" s="286"/>
      <c r="E21" s="249"/>
    </row>
    <row r="22" spans="1:5" ht="42" customHeight="1">
      <c r="A22" s="258" t="s">
        <v>399</v>
      </c>
      <c r="B22" s="252"/>
      <c r="C22" s="254"/>
      <c r="D22" s="255"/>
      <c r="E22" s="247"/>
    </row>
    <row r="23" spans="1:5" ht="14.25">
      <c r="A23" s="259"/>
      <c r="B23" s="253"/>
      <c r="C23" s="256"/>
      <c r="D23" s="257"/>
      <c r="E23" s="249"/>
    </row>
    <row r="24" spans="1:5" ht="42" customHeight="1">
      <c r="A24" s="258" t="s">
        <v>399</v>
      </c>
      <c r="B24" s="252"/>
      <c r="C24" s="254"/>
      <c r="D24" s="255"/>
      <c r="E24" s="247"/>
    </row>
    <row r="25" spans="1:5" ht="14.25">
      <c r="A25" s="259"/>
      <c r="B25" s="253"/>
      <c r="C25" s="256"/>
      <c r="D25" s="257"/>
      <c r="E25" s="249"/>
    </row>
    <row r="26" spans="1:5" ht="42" customHeight="1">
      <c r="A26" s="258" t="s">
        <v>399</v>
      </c>
      <c r="B26" s="252"/>
      <c r="C26" s="254"/>
      <c r="D26" s="255"/>
      <c r="E26" s="247"/>
    </row>
    <row r="27" spans="1:5" ht="14.25">
      <c r="A27" s="259"/>
      <c r="B27" s="253"/>
      <c r="C27" s="256"/>
      <c r="D27" s="257"/>
      <c r="E27" s="249"/>
    </row>
    <row r="28" spans="1:5" ht="42" customHeight="1">
      <c r="A28" s="258" t="s">
        <v>399</v>
      </c>
      <c r="B28" s="252"/>
      <c r="C28" s="254"/>
      <c r="D28" s="255"/>
      <c r="E28" s="247"/>
    </row>
    <row r="29" spans="1:5" ht="14.25">
      <c r="A29" s="259"/>
      <c r="B29" s="253"/>
      <c r="C29" s="256"/>
      <c r="D29" s="257"/>
      <c r="E29" s="249"/>
    </row>
    <row r="30" spans="1:5" ht="42" customHeight="1">
      <c r="A30" s="258" t="s">
        <v>399</v>
      </c>
      <c r="B30" s="252"/>
      <c r="C30" s="254"/>
      <c r="D30" s="255"/>
      <c r="E30" s="247"/>
    </row>
    <row r="31" spans="1:5" ht="14.25">
      <c r="A31" s="259"/>
      <c r="B31" s="253"/>
      <c r="C31" s="256"/>
      <c r="D31" s="257"/>
      <c r="E31" s="249"/>
    </row>
    <row r="32" spans="1:5" ht="42" customHeight="1">
      <c r="A32" s="258" t="s">
        <v>399</v>
      </c>
      <c r="B32" s="252"/>
      <c r="C32" s="254"/>
      <c r="D32" s="255"/>
      <c r="E32" s="247"/>
    </row>
    <row r="33" spans="1:5" ht="14.25">
      <c r="A33" s="259"/>
      <c r="B33" s="253"/>
      <c r="C33" s="256"/>
      <c r="D33" s="257"/>
      <c r="E33" s="249"/>
    </row>
    <row r="34" spans="1:5" ht="14.25">
      <c r="A34" s="260" t="s">
        <v>407</v>
      </c>
      <c r="B34" s="260"/>
      <c r="C34" s="260"/>
      <c r="D34" s="260"/>
      <c r="E34" s="260"/>
    </row>
    <row r="35" spans="1:5" ht="14.25">
      <c r="A35" s="261"/>
      <c r="B35" s="261"/>
      <c r="C35" s="261"/>
      <c r="D35" s="261"/>
      <c r="E35" s="261"/>
    </row>
  </sheetData>
  <sheetProtection/>
  <mergeCells count="42">
    <mergeCell ref="A32:A33"/>
    <mergeCell ref="B32:B33"/>
    <mergeCell ref="C32:D33"/>
    <mergeCell ref="A34:E35"/>
    <mergeCell ref="A28:A29"/>
    <mergeCell ref="B28:B29"/>
    <mergeCell ref="C28:D29"/>
    <mergeCell ref="A30:A31"/>
    <mergeCell ref="B30:B31"/>
    <mergeCell ref="C30:D31"/>
    <mergeCell ref="A24:A25"/>
    <mergeCell ref="B24:B25"/>
    <mergeCell ref="C24:D25"/>
    <mergeCell ref="A26:A27"/>
    <mergeCell ref="B26:B27"/>
    <mergeCell ref="C26:D27"/>
    <mergeCell ref="A20:A21"/>
    <mergeCell ref="B20:B21"/>
    <mergeCell ref="C20:D21"/>
    <mergeCell ref="A22:A23"/>
    <mergeCell ref="B22:B23"/>
    <mergeCell ref="C22:D23"/>
    <mergeCell ref="A16:A17"/>
    <mergeCell ref="B16:B17"/>
    <mergeCell ref="C16:D17"/>
    <mergeCell ref="A18:A19"/>
    <mergeCell ref="B18:B19"/>
    <mergeCell ref="C18:D19"/>
    <mergeCell ref="A12:A13"/>
    <mergeCell ref="B12:B13"/>
    <mergeCell ref="C12:D13"/>
    <mergeCell ref="A14:A15"/>
    <mergeCell ref="B14:B15"/>
    <mergeCell ref="C14:D15"/>
    <mergeCell ref="A3:E4"/>
    <mergeCell ref="B5:E5"/>
    <mergeCell ref="A8:A9"/>
    <mergeCell ref="C8:D8"/>
    <mergeCell ref="C9:D9"/>
    <mergeCell ref="A10:A11"/>
    <mergeCell ref="B10:B11"/>
    <mergeCell ref="C10:D11"/>
  </mergeCells>
  <printOptions/>
  <pageMargins left="0.7086614173228347" right="0.5118110236220472" top="0.5511811023622047" bottom="0.35433070866141736" header="0.31496062992125984" footer="0.31496062992125984"/>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D99"/>
  <sheetViews>
    <sheetView view="pageBreakPreview" zoomScaleSheetLayoutView="100" zoomScalePageLayoutView="0" workbookViewId="0" topLeftCell="A52">
      <selection activeCell="AT58" sqref="AS58:AT59"/>
    </sheetView>
  </sheetViews>
  <sheetFormatPr defaultColWidth="2.59765625" defaultRowHeight="18" customHeight="1"/>
  <cols>
    <col min="1" max="16384" width="2.59765625" style="2" customWidth="1"/>
  </cols>
  <sheetData>
    <row r="1" spans="1:30" ht="18" customHeight="1">
      <c r="A1" s="67" t="s">
        <v>95</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row>
    <row r="2" spans="1:30" ht="18" customHeight="1">
      <c r="A2" s="366" t="s">
        <v>0</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row>
    <row r="3" spans="1:30" ht="18" customHeight="1">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9" t="s">
        <v>176</v>
      </c>
    </row>
    <row r="4" spans="1:30" ht="18" customHeight="1">
      <c r="A4" s="68" t="s">
        <v>139</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row>
    <row r="5" spans="1:30" ht="27" customHeight="1">
      <c r="A5" s="68"/>
      <c r="B5" s="68"/>
      <c r="C5" s="68"/>
      <c r="D5" s="68"/>
      <c r="E5" s="68"/>
      <c r="F5" s="68"/>
      <c r="G5" s="68"/>
      <c r="H5" s="68"/>
      <c r="I5" s="68"/>
      <c r="J5" s="68"/>
      <c r="K5" s="68"/>
      <c r="L5" s="68"/>
      <c r="M5" s="68"/>
      <c r="N5" s="342" t="s">
        <v>1</v>
      </c>
      <c r="O5" s="342"/>
      <c r="P5" s="342"/>
      <c r="Q5" s="342"/>
      <c r="R5" s="342"/>
      <c r="S5" s="342"/>
      <c r="T5" s="342"/>
      <c r="U5" s="367" t="s">
        <v>128</v>
      </c>
      <c r="V5" s="367"/>
      <c r="W5" s="367"/>
      <c r="X5" s="367"/>
      <c r="Y5" s="367"/>
      <c r="Z5" s="367"/>
      <c r="AA5" s="367"/>
      <c r="AB5" s="367"/>
      <c r="AC5" s="367"/>
      <c r="AD5" s="367"/>
    </row>
    <row r="6" spans="1:30" ht="27" customHeight="1">
      <c r="A6" s="68"/>
      <c r="B6" s="68"/>
      <c r="C6" s="68"/>
      <c r="D6" s="68"/>
      <c r="E6" s="68"/>
      <c r="F6" s="68"/>
      <c r="G6" s="68"/>
      <c r="H6" s="68"/>
      <c r="I6" s="68"/>
      <c r="J6" s="68"/>
      <c r="K6" s="68"/>
      <c r="L6" s="68"/>
      <c r="M6" s="68"/>
      <c r="N6" s="342" t="s">
        <v>2</v>
      </c>
      <c r="O6" s="343"/>
      <c r="P6" s="343"/>
      <c r="Q6" s="343"/>
      <c r="R6" s="343"/>
      <c r="S6" s="343"/>
      <c r="T6" s="343"/>
      <c r="U6" s="367" t="s">
        <v>129</v>
      </c>
      <c r="V6" s="367"/>
      <c r="W6" s="367"/>
      <c r="X6" s="367"/>
      <c r="Y6" s="367"/>
      <c r="Z6" s="367"/>
      <c r="AA6" s="367"/>
      <c r="AB6" s="367"/>
      <c r="AC6" s="367"/>
      <c r="AD6" s="367"/>
    </row>
    <row r="7" spans="1:30" ht="27" customHeight="1">
      <c r="A7" s="68"/>
      <c r="B7" s="68"/>
      <c r="C7" s="68"/>
      <c r="D7" s="68"/>
      <c r="E7" s="68"/>
      <c r="F7" s="68"/>
      <c r="G7" s="68"/>
      <c r="H7" s="68"/>
      <c r="I7" s="68"/>
      <c r="J7" s="68"/>
      <c r="K7" s="68"/>
      <c r="L7" s="68"/>
      <c r="M7" s="68"/>
      <c r="N7" s="344" t="s">
        <v>123</v>
      </c>
      <c r="O7" s="343"/>
      <c r="P7" s="343"/>
      <c r="Q7" s="343"/>
      <c r="R7" s="343"/>
      <c r="S7" s="343"/>
      <c r="T7" s="343"/>
      <c r="U7" s="368" t="s">
        <v>140</v>
      </c>
      <c r="V7" s="367"/>
      <c r="W7" s="367"/>
      <c r="X7" s="367"/>
      <c r="Y7" s="367"/>
      <c r="Z7" s="367"/>
      <c r="AA7" s="367"/>
      <c r="AB7" s="367"/>
      <c r="AC7" s="367"/>
      <c r="AD7" s="367"/>
    </row>
    <row r="8" spans="1:30" ht="1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row>
    <row r="9" spans="1:30" ht="18" customHeight="1">
      <c r="A9" s="68" t="s">
        <v>3</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row>
    <row r="10" spans="1:30" ht="15"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row>
    <row r="11" spans="1:30" ht="18" customHeight="1">
      <c r="A11" s="68" t="s">
        <v>4</v>
      </c>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row>
    <row r="12" spans="1:30" ht="4.5"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row>
    <row r="13" spans="1:30" ht="24" customHeight="1">
      <c r="A13" s="68"/>
      <c r="B13" s="337" t="s">
        <v>5</v>
      </c>
      <c r="C13" s="337"/>
      <c r="D13" s="337"/>
      <c r="E13" s="337"/>
      <c r="F13" s="337"/>
      <c r="G13" s="337"/>
      <c r="H13" s="337"/>
      <c r="I13" s="337"/>
      <c r="J13" s="338" t="s">
        <v>130</v>
      </c>
      <c r="K13" s="338"/>
      <c r="L13" s="338"/>
      <c r="M13" s="338"/>
      <c r="N13" s="338"/>
      <c r="O13" s="338"/>
      <c r="P13" s="338"/>
      <c r="Q13" s="338"/>
      <c r="R13" s="338"/>
      <c r="S13" s="338"/>
      <c r="T13" s="338"/>
      <c r="U13" s="338"/>
      <c r="V13" s="338"/>
      <c r="W13" s="338"/>
      <c r="X13" s="338"/>
      <c r="Y13" s="338"/>
      <c r="Z13" s="338"/>
      <c r="AA13" s="338"/>
      <c r="AB13" s="338"/>
      <c r="AC13" s="338"/>
      <c r="AD13" s="338"/>
    </row>
    <row r="14" spans="1:30" ht="18" customHeight="1">
      <c r="A14" s="68"/>
      <c r="B14" s="318" t="s">
        <v>6</v>
      </c>
      <c r="C14" s="319"/>
      <c r="D14" s="319"/>
      <c r="E14" s="319"/>
      <c r="F14" s="319"/>
      <c r="G14" s="319"/>
      <c r="H14" s="319"/>
      <c r="I14" s="320"/>
      <c r="J14" s="70" t="s">
        <v>177</v>
      </c>
      <c r="K14" s="341" t="s">
        <v>178</v>
      </c>
      <c r="L14" s="341"/>
      <c r="M14" s="341"/>
      <c r="N14" s="341"/>
      <c r="O14" s="341"/>
      <c r="P14" s="71"/>
      <c r="Q14" s="71"/>
      <c r="R14" s="71"/>
      <c r="S14" s="71"/>
      <c r="T14" s="71"/>
      <c r="U14" s="71"/>
      <c r="V14" s="319" t="s">
        <v>179</v>
      </c>
      <c r="W14" s="319"/>
      <c r="X14" s="339" t="s">
        <v>180</v>
      </c>
      <c r="Y14" s="339"/>
      <c r="Z14" s="339"/>
      <c r="AA14" s="339"/>
      <c r="AB14" s="339"/>
      <c r="AC14" s="339"/>
      <c r="AD14" s="340"/>
    </row>
    <row r="15" spans="1:30" ht="18" customHeight="1">
      <c r="A15" s="68"/>
      <c r="B15" s="307"/>
      <c r="C15" s="308"/>
      <c r="D15" s="308"/>
      <c r="E15" s="308"/>
      <c r="F15" s="308"/>
      <c r="G15" s="308"/>
      <c r="H15" s="308"/>
      <c r="I15" s="321"/>
      <c r="J15" s="307" t="s">
        <v>41</v>
      </c>
      <c r="K15" s="308"/>
      <c r="L15" s="308"/>
      <c r="M15" s="311" t="s">
        <v>131</v>
      </c>
      <c r="N15" s="311"/>
      <c r="O15" s="311"/>
      <c r="P15" s="311"/>
      <c r="Q15" s="72" t="s">
        <v>42</v>
      </c>
      <c r="R15" s="305" t="s">
        <v>132</v>
      </c>
      <c r="S15" s="305"/>
      <c r="T15" s="305"/>
      <c r="U15" s="305"/>
      <c r="V15" s="305"/>
      <c r="W15" s="305"/>
      <c r="X15" s="305"/>
      <c r="Y15" s="305"/>
      <c r="Z15" s="305"/>
      <c r="AA15" s="305"/>
      <c r="AB15" s="305"/>
      <c r="AC15" s="305"/>
      <c r="AD15" s="306"/>
    </row>
    <row r="16" spans="1:30" ht="4.5" customHeight="1">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row>
    <row r="17" spans="1:30" ht="18" customHeight="1">
      <c r="A17" s="68" t="s">
        <v>7</v>
      </c>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row>
    <row r="18" spans="1:30" ht="4.5" customHeight="1">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row>
    <row r="19" spans="1:30" ht="18" customHeight="1">
      <c r="A19" s="68"/>
      <c r="B19" s="304" t="s">
        <v>8</v>
      </c>
      <c r="C19" s="304"/>
      <c r="D19" s="304"/>
      <c r="E19" s="304"/>
      <c r="F19" s="304"/>
      <c r="G19" s="304"/>
      <c r="H19" s="304"/>
      <c r="I19" s="304"/>
      <c r="J19" s="309" t="s">
        <v>32</v>
      </c>
      <c r="K19" s="310"/>
      <c r="L19" s="299">
        <v>24</v>
      </c>
      <c r="M19" s="297"/>
      <c r="N19" s="73" t="s">
        <v>29</v>
      </c>
      <c r="O19" s="299">
        <v>4</v>
      </c>
      <c r="P19" s="297"/>
      <c r="Q19" s="73" t="s">
        <v>30</v>
      </c>
      <c r="R19" s="299">
        <v>1</v>
      </c>
      <c r="S19" s="297"/>
      <c r="T19" s="73" t="s">
        <v>31</v>
      </c>
      <c r="U19" s="74"/>
      <c r="V19" s="74"/>
      <c r="W19" s="74"/>
      <c r="X19" s="74"/>
      <c r="Y19" s="74"/>
      <c r="Z19" s="74"/>
      <c r="AA19" s="74"/>
      <c r="AB19" s="74"/>
      <c r="AC19" s="74"/>
      <c r="AD19" s="75"/>
    </row>
    <row r="20" spans="1:30" ht="18" customHeight="1">
      <c r="A20" s="68"/>
      <c r="B20" s="304" t="s">
        <v>9</v>
      </c>
      <c r="C20" s="304"/>
      <c r="D20" s="304"/>
      <c r="E20" s="304"/>
      <c r="F20" s="304"/>
      <c r="G20" s="304"/>
      <c r="H20" s="304"/>
      <c r="I20" s="304"/>
      <c r="J20" s="76" t="s">
        <v>181</v>
      </c>
      <c r="K20" s="347" t="s">
        <v>182</v>
      </c>
      <c r="L20" s="347"/>
      <c r="M20" s="347"/>
      <c r="N20" s="347"/>
      <c r="O20" s="347"/>
      <c r="P20" s="348"/>
      <c r="Q20" s="78" t="s">
        <v>48</v>
      </c>
      <c r="R20" s="71"/>
      <c r="S20" s="71"/>
      <c r="T20" s="71"/>
      <c r="U20" s="71"/>
      <c r="V20" s="71"/>
      <c r="W20" s="71"/>
      <c r="X20" s="71"/>
      <c r="Y20" s="71"/>
      <c r="Z20" s="71"/>
      <c r="AA20" s="71"/>
      <c r="AB20" s="71"/>
      <c r="AC20" s="71"/>
      <c r="AD20" s="79"/>
    </row>
    <row r="21" spans="1:30" ht="18" customHeight="1">
      <c r="A21" s="68"/>
      <c r="B21" s="336"/>
      <c r="C21" s="336"/>
      <c r="D21" s="336"/>
      <c r="E21" s="336"/>
      <c r="F21" s="336"/>
      <c r="G21" s="336"/>
      <c r="H21" s="336"/>
      <c r="I21" s="336"/>
      <c r="J21" s="80" t="s">
        <v>181</v>
      </c>
      <c r="K21" s="345" t="s">
        <v>183</v>
      </c>
      <c r="L21" s="345"/>
      <c r="M21" s="345"/>
      <c r="N21" s="345"/>
      <c r="O21" s="345"/>
      <c r="P21" s="346"/>
      <c r="Q21" s="312" t="s">
        <v>133</v>
      </c>
      <c r="R21" s="313"/>
      <c r="S21" s="313"/>
      <c r="T21" s="313"/>
      <c r="U21" s="313"/>
      <c r="V21" s="313"/>
      <c r="W21" s="313"/>
      <c r="X21" s="313"/>
      <c r="Y21" s="313"/>
      <c r="Z21" s="313"/>
      <c r="AA21" s="313"/>
      <c r="AB21" s="313"/>
      <c r="AC21" s="313"/>
      <c r="AD21" s="314"/>
    </row>
    <row r="22" spans="1:30" ht="18" customHeight="1">
      <c r="A22" s="68"/>
      <c r="B22" s="336"/>
      <c r="C22" s="336"/>
      <c r="D22" s="336"/>
      <c r="E22" s="336"/>
      <c r="F22" s="336"/>
      <c r="G22" s="336"/>
      <c r="H22" s="336"/>
      <c r="I22" s="336"/>
      <c r="J22" s="81" t="s">
        <v>184</v>
      </c>
      <c r="K22" s="302" t="s">
        <v>185</v>
      </c>
      <c r="L22" s="302"/>
      <c r="M22" s="302"/>
      <c r="N22" s="302"/>
      <c r="O22" s="302"/>
      <c r="P22" s="303"/>
      <c r="Q22" s="315"/>
      <c r="R22" s="316"/>
      <c r="S22" s="316"/>
      <c r="T22" s="316"/>
      <c r="U22" s="316"/>
      <c r="V22" s="316"/>
      <c r="W22" s="316"/>
      <c r="X22" s="316"/>
      <c r="Y22" s="316"/>
      <c r="Z22" s="316"/>
      <c r="AA22" s="316"/>
      <c r="AB22" s="316"/>
      <c r="AC22" s="316"/>
      <c r="AD22" s="317"/>
    </row>
    <row r="23" spans="1:30" ht="18" customHeight="1">
      <c r="A23" s="68"/>
      <c r="B23" s="322" t="s">
        <v>10</v>
      </c>
      <c r="C23" s="323"/>
      <c r="D23" s="323"/>
      <c r="E23" s="323"/>
      <c r="F23" s="323"/>
      <c r="G23" s="323"/>
      <c r="H23" s="323"/>
      <c r="I23" s="324"/>
      <c r="J23" s="296" t="s">
        <v>186</v>
      </c>
      <c r="K23" s="297"/>
      <c r="L23" s="74" t="s">
        <v>33</v>
      </c>
      <c r="M23" s="299" t="s">
        <v>187</v>
      </c>
      <c r="N23" s="297"/>
      <c r="O23" s="298" t="s">
        <v>34</v>
      </c>
      <c r="P23" s="298"/>
      <c r="Q23" s="298"/>
      <c r="R23" s="299" t="s">
        <v>188</v>
      </c>
      <c r="S23" s="297"/>
      <c r="T23" s="288" t="s">
        <v>35</v>
      </c>
      <c r="U23" s="288"/>
      <c r="V23" s="288"/>
      <c r="W23" s="288"/>
      <c r="X23" s="288"/>
      <c r="Y23" s="288"/>
      <c r="Z23" s="288"/>
      <c r="AA23" s="288"/>
      <c r="AB23" s="288"/>
      <c r="AC23" s="288"/>
      <c r="AD23" s="289"/>
    </row>
    <row r="24" spans="1:30" ht="18" customHeight="1">
      <c r="A24" s="68"/>
      <c r="B24" s="318" t="s">
        <v>13</v>
      </c>
      <c r="C24" s="319"/>
      <c r="D24" s="319"/>
      <c r="E24" s="319"/>
      <c r="F24" s="319"/>
      <c r="G24" s="319"/>
      <c r="H24" s="319"/>
      <c r="I24" s="320"/>
      <c r="J24" s="84" t="s">
        <v>189</v>
      </c>
      <c r="K24" s="288" t="s">
        <v>134</v>
      </c>
      <c r="L24" s="288"/>
      <c r="M24" s="288"/>
      <c r="N24" s="288"/>
      <c r="O24" s="288"/>
      <c r="P24" s="288"/>
      <c r="Q24" s="288"/>
      <c r="R24" s="288"/>
      <c r="S24" s="288"/>
      <c r="T24" s="288"/>
      <c r="U24" s="85" t="s">
        <v>190</v>
      </c>
      <c r="V24" s="86" t="s">
        <v>191</v>
      </c>
      <c r="W24" s="300" t="s">
        <v>26</v>
      </c>
      <c r="X24" s="300"/>
      <c r="Y24" s="300"/>
      <c r="Z24" s="300"/>
      <c r="AA24" s="300"/>
      <c r="AB24" s="300"/>
      <c r="AC24" s="300"/>
      <c r="AD24" s="301"/>
    </row>
    <row r="25" spans="1:30" ht="18" customHeight="1">
      <c r="A25" s="68"/>
      <c r="B25" s="307"/>
      <c r="C25" s="308"/>
      <c r="D25" s="308"/>
      <c r="E25" s="308"/>
      <c r="F25" s="308"/>
      <c r="G25" s="308"/>
      <c r="H25" s="308"/>
      <c r="I25" s="321"/>
      <c r="J25" s="87" t="s">
        <v>192</v>
      </c>
      <c r="K25" s="88" t="s">
        <v>239</v>
      </c>
      <c r="L25" s="88"/>
      <c r="M25" s="88"/>
      <c r="N25" s="88"/>
      <c r="O25" s="88"/>
      <c r="P25" s="88"/>
      <c r="Q25" s="88"/>
      <c r="R25" s="88"/>
      <c r="S25" s="88"/>
      <c r="T25" s="88"/>
      <c r="U25" s="89"/>
      <c r="V25" s="90"/>
      <c r="W25" s="88"/>
      <c r="X25" s="88"/>
      <c r="Y25" s="88"/>
      <c r="Z25" s="88"/>
      <c r="AA25" s="88"/>
      <c r="AB25" s="88"/>
      <c r="AC25" s="88"/>
      <c r="AD25" s="91"/>
    </row>
    <row r="26" spans="1:30" ht="18" customHeight="1">
      <c r="A26" s="68"/>
      <c r="B26" s="309" t="s">
        <v>40</v>
      </c>
      <c r="C26" s="310"/>
      <c r="D26" s="310"/>
      <c r="E26" s="310"/>
      <c r="F26" s="310"/>
      <c r="G26" s="310"/>
      <c r="H26" s="310"/>
      <c r="I26" s="335"/>
      <c r="J26" s="325" t="s">
        <v>11</v>
      </c>
      <c r="K26" s="326"/>
      <c r="L26" s="326"/>
      <c r="M26" s="326"/>
      <c r="N26" s="326"/>
      <c r="O26" s="326"/>
      <c r="P26" s="326"/>
      <c r="Q26" s="326"/>
      <c r="R26" s="326"/>
      <c r="S26" s="326"/>
      <c r="T26" s="326"/>
      <c r="U26" s="326"/>
      <c r="V26" s="326"/>
      <c r="W26" s="326"/>
      <c r="X26" s="326"/>
      <c r="Y26" s="326"/>
      <c r="Z26" s="326"/>
      <c r="AA26" s="326"/>
      <c r="AB26" s="326"/>
      <c r="AC26" s="326"/>
      <c r="AD26" s="327"/>
    </row>
    <row r="27" spans="1:30" ht="15" customHeight="1">
      <c r="A27" s="68"/>
      <c r="B27" s="325" t="s">
        <v>12</v>
      </c>
      <c r="C27" s="326"/>
      <c r="D27" s="326"/>
      <c r="E27" s="326"/>
      <c r="F27" s="326"/>
      <c r="G27" s="326"/>
      <c r="H27" s="326"/>
      <c r="I27" s="327"/>
      <c r="J27" s="333" t="s">
        <v>27</v>
      </c>
      <c r="K27" s="334"/>
      <c r="L27" s="77"/>
      <c r="M27" s="77"/>
      <c r="N27" s="292" t="s">
        <v>193</v>
      </c>
      <c r="O27" s="293"/>
      <c r="P27" s="92" t="s">
        <v>36</v>
      </c>
      <c r="Q27" s="292" t="s">
        <v>194</v>
      </c>
      <c r="R27" s="293"/>
      <c r="S27" s="92" t="s">
        <v>37</v>
      </c>
      <c r="T27" s="92" t="s">
        <v>195</v>
      </c>
      <c r="U27" s="292" t="s">
        <v>196</v>
      </c>
      <c r="V27" s="293"/>
      <c r="W27" s="92" t="s">
        <v>36</v>
      </c>
      <c r="X27" s="292" t="s">
        <v>194</v>
      </c>
      <c r="Y27" s="293"/>
      <c r="Z27" s="92" t="s">
        <v>37</v>
      </c>
      <c r="AA27" s="93" t="s">
        <v>197</v>
      </c>
      <c r="AB27" s="94">
        <v>11</v>
      </c>
      <c r="AC27" s="294" t="s">
        <v>124</v>
      </c>
      <c r="AD27" s="295"/>
    </row>
    <row r="28" spans="1:30" ht="15" customHeight="1">
      <c r="A28" s="68"/>
      <c r="B28" s="328"/>
      <c r="C28" s="329"/>
      <c r="D28" s="329"/>
      <c r="E28" s="329"/>
      <c r="F28" s="329"/>
      <c r="G28" s="329"/>
      <c r="H28" s="329"/>
      <c r="I28" s="330"/>
      <c r="J28" s="331" t="s">
        <v>28</v>
      </c>
      <c r="K28" s="332"/>
      <c r="L28" s="82"/>
      <c r="M28" s="82"/>
      <c r="N28" s="290" t="s">
        <v>198</v>
      </c>
      <c r="O28" s="291"/>
      <c r="P28" s="95" t="s">
        <v>36</v>
      </c>
      <c r="Q28" s="290" t="s">
        <v>194</v>
      </c>
      <c r="R28" s="291"/>
      <c r="S28" s="95" t="s">
        <v>37</v>
      </c>
      <c r="T28" s="95" t="s">
        <v>195</v>
      </c>
      <c r="U28" s="290" t="s">
        <v>196</v>
      </c>
      <c r="V28" s="291"/>
      <c r="W28" s="95" t="s">
        <v>36</v>
      </c>
      <c r="X28" s="290" t="s">
        <v>194</v>
      </c>
      <c r="Y28" s="291"/>
      <c r="Z28" s="95" t="s">
        <v>37</v>
      </c>
      <c r="AA28" s="82"/>
      <c r="AB28" s="82"/>
      <c r="AC28" s="82"/>
      <c r="AD28" s="83"/>
    </row>
    <row r="29" spans="1:30" ht="15" customHeight="1">
      <c r="A29" s="68"/>
      <c r="B29" s="351" t="s">
        <v>156</v>
      </c>
      <c r="C29" s="352"/>
      <c r="D29" s="352"/>
      <c r="E29" s="352"/>
      <c r="F29" s="352"/>
      <c r="G29" s="352"/>
      <c r="H29" s="352"/>
      <c r="I29" s="353"/>
      <c r="J29" s="318" t="s">
        <v>27</v>
      </c>
      <c r="K29" s="320"/>
      <c r="L29" s="333" t="s">
        <v>38</v>
      </c>
      <c r="M29" s="350"/>
      <c r="N29" s="292" t="s">
        <v>199</v>
      </c>
      <c r="O29" s="293"/>
      <c r="P29" s="92" t="s">
        <v>36</v>
      </c>
      <c r="Q29" s="292" t="s">
        <v>200</v>
      </c>
      <c r="R29" s="293"/>
      <c r="S29" s="92" t="s">
        <v>37</v>
      </c>
      <c r="T29" s="92" t="s">
        <v>195</v>
      </c>
      <c r="U29" s="292" t="s">
        <v>199</v>
      </c>
      <c r="V29" s="293"/>
      <c r="W29" s="92" t="s">
        <v>36</v>
      </c>
      <c r="X29" s="292" t="s">
        <v>194</v>
      </c>
      <c r="Y29" s="293"/>
      <c r="Z29" s="92" t="s">
        <v>37</v>
      </c>
      <c r="AA29" s="92"/>
      <c r="AB29" s="92"/>
      <c r="AC29" s="92"/>
      <c r="AD29" s="96"/>
    </row>
    <row r="30" spans="1:30" ht="15" customHeight="1">
      <c r="A30" s="68"/>
      <c r="B30" s="354"/>
      <c r="C30" s="355"/>
      <c r="D30" s="355"/>
      <c r="E30" s="355"/>
      <c r="F30" s="355"/>
      <c r="G30" s="355"/>
      <c r="H30" s="355"/>
      <c r="I30" s="356"/>
      <c r="J30" s="307"/>
      <c r="K30" s="321"/>
      <c r="L30" s="331" t="s">
        <v>39</v>
      </c>
      <c r="M30" s="349"/>
      <c r="N30" s="290" t="s">
        <v>196</v>
      </c>
      <c r="O30" s="291"/>
      <c r="P30" s="95" t="s">
        <v>36</v>
      </c>
      <c r="Q30" s="290" t="s">
        <v>194</v>
      </c>
      <c r="R30" s="291"/>
      <c r="S30" s="95" t="s">
        <v>37</v>
      </c>
      <c r="T30" s="95" t="s">
        <v>195</v>
      </c>
      <c r="U30" s="290" t="s">
        <v>201</v>
      </c>
      <c r="V30" s="291"/>
      <c r="W30" s="95" t="s">
        <v>36</v>
      </c>
      <c r="X30" s="290" t="s">
        <v>200</v>
      </c>
      <c r="Y30" s="291"/>
      <c r="Z30" s="95" t="s">
        <v>37</v>
      </c>
      <c r="AA30" s="95"/>
      <c r="AB30" s="95"/>
      <c r="AC30" s="95"/>
      <c r="AD30" s="97"/>
    </row>
    <row r="31" spans="1:30" ht="15" customHeight="1">
      <c r="A31" s="68"/>
      <c r="B31" s="354"/>
      <c r="C31" s="355"/>
      <c r="D31" s="355"/>
      <c r="E31" s="355"/>
      <c r="F31" s="355"/>
      <c r="G31" s="355"/>
      <c r="H31" s="355"/>
      <c r="I31" s="356"/>
      <c r="J31" s="318" t="s">
        <v>28</v>
      </c>
      <c r="K31" s="320"/>
      <c r="L31" s="333" t="s">
        <v>38</v>
      </c>
      <c r="M31" s="350"/>
      <c r="N31" s="293"/>
      <c r="O31" s="293"/>
      <c r="P31" s="92" t="s">
        <v>36</v>
      </c>
      <c r="Q31" s="293"/>
      <c r="R31" s="293"/>
      <c r="S31" s="92" t="s">
        <v>37</v>
      </c>
      <c r="T31" s="92" t="s">
        <v>195</v>
      </c>
      <c r="U31" s="293"/>
      <c r="V31" s="293"/>
      <c r="W31" s="92" t="s">
        <v>36</v>
      </c>
      <c r="X31" s="293"/>
      <c r="Y31" s="293"/>
      <c r="Z31" s="92" t="s">
        <v>37</v>
      </c>
      <c r="AA31" s="92"/>
      <c r="AB31" s="92"/>
      <c r="AC31" s="92"/>
      <c r="AD31" s="96"/>
    </row>
    <row r="32" spans="1:30" ht="15" customHeight="1">
      <c r="A32" s="68"/>
      <c r="B32" s="357"/>
      <c r="C32" s="358"/>
      <c r="D32" s="358"/>
      <c r="E32" s="358"/>
      <c r="F32" s="358"/>
      <c r="G32" s="358"/>
      <c r="H32" s="358"/>
      <c r="I32" s="359"/>
      <c r="J32" s="307"/>
      <c r="K32" s="321"/>
      <c r="L32" s="331" t="s">
        <v>39</v>
      </c>
      <c r="M32" s="349"/>
      <c r="N32" s="290" t="s">
        <v>196</v>
      </c>
      <c r="O32" s="291"/>
      <c r="P32" s="95" t="s">
        <v>36</v>
      </c>
      <c r="Q32" s="290" t="s">
        <v>194</v>
      </c>
      <c r="R32" s="291"/>
      <c r="S32" s="95" t="s">
        <v>37</v>
      </c>
      <c r="T32" s="95" t="s">
        <v>195</v>
      </c>
      <c r="U32" s="290" t="s">
        <v>202</v>
      </c>
      <c r="V32" s="291"/>
      <c r="W32" s="95" t="s">
        <v>36</v>
      </c>
      <c r="X32" s="290" t="s">
        <v>200</v>
      </c>
      <c r="Y32" s="291"/>
      <c r="Z32" s="95" t="s">
        <v>37</v>
      </c>
      <c r="AA32" s="95"/>
      <c r="AB32" s="95"/>
      <c r="AC32" s="95"/>
      <c r="AD32" s="97"/>
    </row>
    <row r="33" spans="1:30" ht="4.5" customHeight="1">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row>
    <row r="34" spans="1:30" ht="18" customHeight="1">
      <c r="A34" s="68" t="s">
        <v>14</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row>
    <row r="35" spans="1:30" ht="4.5"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row>
    <row r="36" spans="1:30" ht="15" customHeight="1">
      <c r="A36" s="68"/>
      <c r="B36" s="377" t="s">
        <v>16</v>
      </c>
      <c r="C36" s="378"/>
      <c r="D36" s="378"/>
      <c r="E36" s="379"/>
      <c r="F36" s="318" t="s">
        <v>15</v>
      </c>
      <c r="G36" s="319"/>
      <c r="H36" s="319"/>
      <c r="I36" s="320"/>
      <c r="J36" s="377" t="s">
        <v>21</v>
      </c>
      <c r="K36" s="378"/>
      <c r="L36" s="378"/>
      <c r="M36" s="378"/>
      <c r="N36" s="378"/>
      <c r="O36" s="379"/>
      <c r="P36" s="351" t="s">
        <v>43</v>
      </c>
      <c r="Q36" s="352"/>
      <c r="R36" s="352"/>
      <c r="S36" s="353"/>
      <c r="T36" s="377" t="s">
        <v>23</v>
      </c>
      <c r="U36" s="378"/>
      <c r="V36" s="378"/>
      <c r="W36" s="378"/>
      <c r="X36" s="378"/>
      <c r="Y36" s="379"/>
      <c r="Z36" s="351" t="s">
        <v>45</v>
      </c>
      <c r="AA36" s="352"/>
      <c r="AB36" s="352"/>
      <c r="AC36" s="352"/>
      <c r="AD36" s="353"/>
    </row>
    <row r="37" spans="1:30" ht="15" customHeight="1">
      <c r="A37" s="68"/>
      <c r="B37" s="363"/>
      <c r="C37" s="364"/>
      <c r="D37" s="364"/>
      <c r="E37" s="365"/>
      <c r="F37" s="395"/>
      <c r="G37" s="396"/>
      <c r="H37" s="396"/>
      <c r="I37" s="397"/>
      <c r="J37" s="363"/>
      <c r="K37" s="364"/>
      <c r="L37" s="364"/>
      <c r="M37" s="364"/>
      <c r="N37" s="364"/>
      <c r="O37" s="365"/>
      <c r="P37" s="354"/>
      <c r="Q37" s="355"/>
      <c r="R37" s="355"/>
      <c r="S37" s="356"/>
      <c r="T37" s="363" t="s">
        <v>203</v>
      </c>
      <c r="U37" s="364"/>
      <c r="V37" s="364"/>
      <c r="W37" s="364"/>
      <c r="X37" s="364"/>
      <c r="Y37" s="365"/>
      <c r="Z37" s="354"/>
      <c r="AA37" s="355"/>
      <c r="AB37" s="355"/>
      <c r="AC37" s="355"/>
      <c r="AD37" s="356"/>
    </row>
    <row r="38" spans="1:30" ht="15" customHeight="1">
      <c r="A38" s="68"/>
      <c r="B38" s="363"/>
      <c r="C38" s="364"/>
      <c r="D38" s="364"/>
      <c r="E38" s="365"/>
      <c r="F38" s="395"/>
      <c r="G38" s="396"/>
      <c r="H38" s="396"/>
      <c r="I38" s="397"/>
      <c r="J38" s="363" t="s">
        <v>204</v>
      </c>
      <c r="K38" s="364"/>
      <c r="L38" s="364"/>
      <c r="M38" s="364"/>
      <c r="N38" s="364"/>
      <c r="O38" s="365"/>
      <c r="P38" s="354"/>
      <c r="Q38" s="355"/>
      <c r="R38" s="355"/>
      <c r="S38" s="356"/>
      <c r="T38" s="363" t="s">
        <v>142</v>
      </c>
      <c r="U38" s="364"/>
      <c r="V38" s="364"/>
      <c r="W38" s="364"/>
      <c r="X38" s="364"/>
      <c r="Y38" s="365"/>
      <c r="Z38" s="354"/>
      <c r="AA38" s="355"/>
      <c r="AB38" s="355"/>
      <c r="AC38" s="355"/>
      <c r="AD38" s="356"/>
    </row>
    <row r="39" spans="1:30" ht="15" customHeight="1">
      <c r="A39" s="68"/>
      <c r="B39" s="360"/>
      <c r="C39" s="361"/>
      <c r="D39" s="361"/>
      <c r="E39" s="362"/>
      <c r="F39" s="307"/>
      <c r="G39" s="308"/>
      <c r="H39" s="308"/>
      <c r="I39" s="321"/>
      <c r="J39" s="360" t="s">
        <v>22</v>
      </c>
      <c r="K39" s="361"/>
      <c r="L39" s="361"/>
      <c r="M39" s="361"/>
      <c r="N39" s="361"/>
      <c r="O39" s="362"/>
      <c r="P39" s="354"/>
      <c r="Q39" s="355"/>
      <c r="R39" s="355"/>
      <c r="S39" s="356"/>
      <c r="T39" s="360" t="s">
        <v>22</v>
      </c>
      <c r="U39" s="361"/>
      <c r="V39" s="361"/>
      <c r="W39" s="361"/>
      <c r="X39" s="361"/>
      <c r="Y39" s="362"/>
      <c r="Z39" s="354"/>
      <c r="AA39" s="355"/>
      <c r="AB39" s="355"/>
      <c r="AC39" s="358"/>
      <c r="AD39" s="359"/>
    </row>
    <row r="40" spans="1:30" ht="18" customHeight="1">
      <c r="A40" s="68"/>
      <c r="B40" s="380" t="s">
        <v>17</v>
      </c>
      <c r="C40" s="381"/>
      <c r="D40" s="381"/>
      <c r="E40" s="382"/>
      <c r="F40" s="333" t="s">
        <v>18</v>
      </c>
      <c r="G40" s="350"/>
      <c r="H40" s="350"/>
      <c r="I40" s="334"/>
      <c r="J40" s="371">
        <v>1200</v>
      </c>
      <c r="K40" s="372"/>
      <c r="L40" s="372"/>
      <c r="M40" s="372"/>
      <c r="N40" s="350" t="s">
        <v>46</v>
      </c>
      <c r="O40" s="334"/>
      <c r="P40" s="371">
        <v>500</v>
      </c>
      <c r="Q40" s="372"/>
      <c r="R40" s="372"/>
      <c r="S40" s="96" t="s">
        <v>44</v>
      </c>
      <c r="T40" s="371">
        <v>150</v>
      </c>
      <c r="U40" s="372"/>
      <c r="V40" s="372"/>
      <c r="W40" s="372"/>
      <c r="X40" s="350" t="s">
        <v>47</v>
      </c>
      <c r="Y40" s="334"/>
      <c r="Z40" s="371">
        <v>150</v>
      </c>
      <c r="AA40" s="372"/>
      <c r="AB40" s="372"/>
      <c r="AC40" s="350" t="s">
        <v>47</v>
      </c>
      <c r="AD40" s="334"/>
    </row>
    <row r="41" spans="1:30" ht="18" customHeight="1">
      <c r="A41" s="68"/>
      <c r="B41" s="383"/>
      <c r="C41" s="384"/>
      <c r="D41" s="384"/>
      <c r="E41" s="385"/>
      <c r="F41" s="331" t="s">
        <v>19</v>
      </c>
      <c r="G41" s="349"/>
      <c r="H41" s="349"/>
      <c r="I41" s="332"/>
      <c r="J41" s="369">
        <v>2400</v>
      </c>
      <c r="K41" s="370"/>
      <c r="L41" s="370"/>
      <c r="M41" s="370"/>
      <c r="N41" s="349" t="s">
        <v>46</v>
      </c>
      <c r="O41" s="332"/>
      <c r="P41" s="369">
        <v>500</v>
      </c>
      <c r="Q41" s="370"/>
      <c r="R41" s="370"/>
      <c r="S41" s="98" t="s">
        <v>44</v>
      </c>
      <c r="T41" s="369">
        <v>300</v>
      </c>
      <c r="U41" s="370"/>
      <c r="V41" s="370"/>
      <c r="W41" s="370"/>
      <c r="X41" s="349" t="s">
        <v>47</v>
      </c>
      <c r="Y41" s="332"/>
      <c r="Z41" s="369">
        <v>300</v>
      </c>
      <c r="AA41" s="370"/>
      <c r="AB41" s="370"/>
      <c r="AC41" s="349" t="s">
        <v>47</v>
      </c>
      <c r="AD41" s="332"/>
    </row>
    <row r="42" spans="1:30" ht="18" customHeight="1">
      <c r="A42" s="68"/>
      <c r="B42" s="380" t="s">
        <v>20</v>
      </c>
      <c r="C42" s="381"/>
      <c r="D42" s="381"/>
      <c r="E42" s="382"/>
      <c r="F42" s="333" t="s">
        <v>18</v>
      </c>
      <c r="G42" s="350"/>
      <c r="H42" s="350"/>
      <c r="I42" s="334"/>
      <c r="J42" s="371">
        <v>650</v>
      </c>
      <c r="K42" s="372"/>
      <c r="L42" s="372"/>
      <c r="M42" s="372"/>
      <c r="N42" s="350" t="s">
        <v>46</v>
      </c>
      <c r="O42" s="334"/>
      <c r="P42" s="371">
        <v>500</v>
      </c>
      <c r="Q42" s="372"/>
      <c r="R42" s="372"/>
      <c r="S42" s="96" t="s">
        <v>44</v>
      </c>
      <c r="T42" s="371">
        <v>80</v>
      </c>
      <c r="U42" s="372"/>
      <c r="V42" s="372"/>
      <c r="W42" s="372"/>
      <c r="X42" s="350" t="s">
        <v>47</v>
      </c>
      <c r="Y42" s="334"/>
      <c r="Z42" s="371">
        <v>80</v>
      </c>
      <c r="AA42" s="372"/>
      <c r="AB42" s="372"/>
      <c r="AC42" s="350" t="s">
        <v>47</v>
      </c>
      <c r="AD42" s="334"/>
    </row>
    <row r="43" spans="1:30" ht="18" customHeight="1">
      <c r="A43" s="68"/>
      <c r="B43" s="383"/>
      <c r="C43" s="384"/>
      <c r="D43" s="384"/>
      <c r="E43" s="385"/>
      <c r="F43" s="331" t="s">
        <v>19</v>
      </c>
      <c r="G43" s="349"/>
      <c r="H43" s="349"/>
      <c r="I43" s="332"/>
      <c r="J43" s="369">
        <v>1300</v>
      </c>
      <c r="K43" s="370"/>
      <c r="L43" s="370"/>
      <c r="M43" s="370"/>
      <c r="N43" s="349" t="s">
        <v>46</v>
      </c>
      <c r="O43" s="332"/>
      <c r="P43" s="369">
        <v>500</v>
      </c>
      <c r="Q43" s="370"/>
      <c r="R43" s="370"/>
      <c r="S43" s="98" t="s">
        <v>44</v>
      </c>
      <c r="T43" s="369">
        <v>160</v>
      </c>
      <c r="U43" s="370"/>
      <c r="V43" s="370"/>
      <c r="W43" s="370"/>
      <c r="X43" s="349" t="s">
        <v>47</v>
      </c>
      <c r="Y43" s="332"/>
      <c r="Z43" s="369">
        <v>160</v>
      </c>
      <c r="AA43" s="370"/>
      <c r="AB43" s="370"/>
      <c r="AC43" s="349" t="s">
        <v>47</v>
      </c>
      <c r="AD43" s="332"/>
    </row>
    <row r="44" spans="1:30" ht="18" customHeight="1">
      <c r="A44" s="68"/>
      <c r="B44" s="309" t="s">
        <v>24</v>
      </c>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35"/>
    </row>
    <row r="45" spans="1:30" ht="24" customHeight="1">
      <c r="A45" s="68"/>
      <c r="B45" s="386" t="s">
        <v>25</v>
      </c>
      <c r="C45" s="387"/>
      <c r="D45" s="387"/>
      <c r="E45" s="387"/>
      <c r="F45" s="387"/>
      <c r="G45" s="387"/>
      <c r="H45" s="387"/>
      <c r="I45" s="388"/>
      <c r="J45" s="405" t="s">
        <v>205</v>
      </c>
      <c r="K45" s="406"/>
      <c r="L45" s="406"/>
      <c r="M45" s="406"/>
      <c r="N45" s="406"/>
      <c r="O45" s="406"/>
      <c r="P45" s="406"/>
      <c r="Q45" s="406"/>
      <c r="R45" s="406"/>
      <c r="S45" s="406"/>
      <c r="T45" s="406"/>
      <c r="U45" s="406"/>
      <c r="V45" s="406"/>
      <c r="W45" s="406"/>
      <c r="X45" s="406"/>
      <c r="Y45" s="406"/>
      <c r="Z45" s="406"/>
      <c r="AA45" s="406"/>
      <c r="AB45" s="406"/>
      <c r="AC45" s="406"/>
      <c r="AD45" s="407"/>
    </row>
    <row r="46" spans="1:30" ht="18" customHeight="1">
      <c r="A46" s="68"/>
      <c r="B46" s="389"/>
      <c r="C46" s="390"/>
      <c r="D46" s="390"/>
      <c r="E46" s="390"/>
      <c r="F46" s="390"/>
      <c r="G46" s="390"/>
      <c r="H46" s="390"/>
      <c r="I46" s="391"/>
      <c r="J46" s="408"/>
      <c r="K46" s="409"/>
      <c r="L46" s="409"/>
      <c r="M46" s="409"/>
      <c r="N46" s="409"/>
      <c r="O46" s="409"/>
      <c r="P46" s="409"/>
      <c r="Q46" s="409"/>
      <c r="R46" s="409"/>
      <c r="S46" s="409"/>
      <c r="T46" s="409"/>
      <c r="U46" s="409"/>
      <c r="V46" s="409"/>
      <c r="W46" s="409"/>
      <c r="X46" s="409"/>
      <c r="Y46" s="409"/>
      <c r="Z46" s="409"/>
      <c r="AA46" s="409"/>
      <c r="AB46" s="409"/>
      <c r="AC46" s="409"/>
      <c r="AD46" s="410"/>
    </row>
    <row r="47" spans="1:30" ht="18" customHeight="1">
      <c r="A47" s="68"/>
      <c r="B47" s="389"/>
      <c r="C47" s="390"/>
      <c r="D47" s="390"/>
      <c r="E47" s="390"/>
      <c r="F47" s="390"/>
      <c r="G47" s="390"/>
      <c r="H47" s="390"/>
      <c r="I47" s="391"/>
      <c r="J47" s="408"/>
      <c r="K47" s="409"/>
      <c r="L47" s="409"/>
      <c r="M47" s="409"/>
      <c r="N47" s="409"/>
      <c r="O47" s="409"/>
      <c r="P47" s="409"/>
      <c r="Q47" s="409"/>
      <c r="R47" s="409"/>
      <c r="S47" s="409"/>
      <c r="T47" s="409"/>
      <c r="U47" s="409"/>
      <c r="V47" s="409"/>
      <c r="W47" s="409"/>
      <c r="X47" s="409"/>
      <c r="Y47" s="409"/>
      <c r="Z47" s="409"/>
      <c r="AA47" s="409"/>
      <c r="AB47" s="409"/>
      <c r="AC47" s="409"/>
      <c r="AD47" s="410"/>
    </row>
    <row r="48" spans="1:30" ht="18" customHeight="1">
      <c r="A48" s="68"/>
      <c r="B48" s="389"/>
      <c r="C48" s="390"/>
      <c r="D48" s="390"/>
      <c r="E48" s="390"/>
      <c r="F48" s="390"/>
      <c r="G48" s="390"/>
      <c r="H48" s="390"/>
      <c r="I48" s="391"/>
      <c r="J48" s="408"/>
      <c r="K48" s="409"/>
      <c r="L48" s="409"/>
      <c r="M48" s="409"/>
      <c r="N48" s="409"/>
      <c r="O48" s="409"/>
      <c r="P48" s="409"/>
      <c r="Q48" s="409"/>
      <c r="R48" s="409"/>
      <c r="S48" s="409"/>
      <c r="T48" s="409"/>
      <c r="U48" s="409"/>
      <c r="V48" s="409"/>
      <c r="W48" s="409"/>
      <c r="X48" s="409"/>
      <c r="Y48" s="409"/>
      <c r="Z48" s="409"/>
      <c r="AA48" s="409"/>
      <c r="AB48" s="409"/>
      <c r="AC48" s="409"/>
      <c r="AD48" s="410"/>
    </row>
    <row r="49" spans="1:30" ht="18" customHeight="1">
      <c r="A49" s="68"/>
      <c r="B49" s="392"/>
      <c r="C49" s="393"/>
      <c r="D49" s="393"/>
      <c r="E49" s="393"/>
      <c r="F49" s="393"/>
      <c r="G49" s="393"/>
      <c r="H49" s="393"/>
      <c r="I49" s="394"/>
      <c r="J49" s="411"/>
      <c r="K49" s="412"/>
      <c r="L49" s="412"/>
      <c r="M49" s="412"/>
      <c r="N49" s="412"/>
      <c r="O49" s="412"/>
      <c r="P49" s="412"/>
      <c r="Q49" s="412"/>
      <c r="R49" s="412"/>
      <c r="S49" s="412"/>
      <c r="T49" s="412"/>
      <c r="U49" s="412"/>
      <c r="V49" s="412"/>
      <c r="W49" s="412"/>
      <c r="X49" s="412"/>
      <c r="Y49" s="412"/>
      <c r="Z49" s="412"/>
      <c r="AA49" s="412"/>
      <c r="AB49" s="412"/>
      <c r="AC49" s="412"/>
      <c r="AD49" s="413"/>
    </row>
    <row r="50" spans="1:30" ht="18" customHeight="1">
      <c r="A50" s="68" t="s">
        <v>49</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row>
    <row r="51" spans="1:30" ht="6"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row>
    <row r="52" spans="1:30" s="12" customFormat="1" ht="18" customHeight="1">
      <c r="A52" s="99"/>
      <c r="B52" s="373" t="s">
        <v>50</v>
      </c>
      <c r="C52" s="373"/>
      <c r="D52" s="373"/>
      <c r="E52" s="373"/>
      <c r="F52" s="374" t="s">
        <v>135</v>
      </c>
      <c r="G52" s="375"/>
      <c r="H52" s="375"/>
      <c r="I52" s="375"/>
      <c r="J52" s="375"/>
      <c r="K52" s="375"/>
      <c r="L52" s="375"/>
      <c r="M52" s="375"/>
      <c r="N52" s="375"/>
      <c r="O52" s="376"/>
      <c r="P52" s="99"/>
      <c r="Q52" s="373" t="s">
        <v>50</v>
      </c>
      <c r="R52" s="373"/>
      <c r="S52" s="373"/>
      <c r="T52" s="373"/>
      <c r="U52" s="374" t="s">
        <v>136</v>
      </c>
      <c r="V52" s="375"/>
      <c r="W52" s="375"/>
      <c r="X52" s="375"/>
      <c r="Y52" s="375"/>
      <c r="Z52" s="375"/>
      <c r="AA52" s="375"/>
      <c r="AB52" s="375"/>
      <c r="AC52" s="375"/>
      <c r="AD52" s="376"/>
    </row>
    <row r="53" spans="1:30" s="12" customFormat="1" ht="18" customHeight="1">
      <c r="A53" s="99"/>
      <c r="B53" s="373" t="s">
        <v>51</v>
      </c>
      <c r="C53" s="373"/>
      <c r="D53" s="373"/>
      <c r="E53" s="373"/>
      <c r="F53" s="309" t="s">
        <v>143</v>
      </c>
      <c r="G53" s="310"/>
      <c r="H53" s="310"/>
      <c r="I53" s="310"/>
      <c r="J53" s="310"/>
      <c r="K53" s="310"/>
      <c r="L53" s="310"/>
      <c r="M53" s="310"/>
      <c r="N53" s="310"/>
      <c r="O53" s="335"/>
      <c r="P53" s="100"/>
      <c r="Q53" s="373" t="s">
        <v>51</v>
      </c>
      <c r="R53" s="373"/>
      <c r="S53" s="373"/>
      <c r="T53" s="373"/>
      <c r="U53" s="309" t="s">
        <v>144</v>
      </c>
      <c r="V53" s="310"/>
      <c r="W53" s="310"/>
      <c r="X53" s="310"/>
      <c r="Y53" s="310"/>
      <c r="Z53" s="310"/>
      <c r="AA53" s="310"/>
      <c r="AB53" s="310"/>
      <c r="AC53" s="310"/>
      <c r="AD53" s="335"/>
    </row>
    <row r="54" spans="1:30" s="12" customFormat="1" ht="18" customHeight="1">
      <c r="A54" s="99"/>
      <c r="B54" s="373" t="s">
        <v>52</v>
      </c>
      <c r="C54" s="373"/>
      <c r="D54" s="373"/>
      <c r="E54" s="373"/>
      <c r="F54" s="309" t="s">
        <v>145</v>
      </c>
      <c r="G54" s="310"/>
      <c r="H54" s="310"/>
      <c r="I54" s="310"/>
      <c r="J54" s="310"/>
      <c r="K54" s="310"/>
      <c r="L54" s="310"/>
      <c r="M54" s="310"/>
      <c r="N54" s="310"/>
      <c r="O54" s="335"/>
      <c r="P54" s="100"/>
      <c r="Q54" s="373" t="s">
        <v>52</v>
      </c>
      <c r="R54" s="373"/>
      <c r="S54" s="373"/>
      <c r="T54" s="373"/>
      <c r="U54" s="309" t="s">
        <v>146</v>
      </c>
      <c r="V54" s="310"/>
      <c r="W54" s="310"/>
      <c r="X54" s="310"/>
      <c r="Y54" s="310"/>
      <c r="Z54" s="310"/>
      <c r="AA54" s="310"/>
      <c r="AB54" s="310"/>
      <c r="AC54" s="310"/>
      <c r="AD54" s="335"/>
    </row>
    <row r="55" spans="1:30" s="12" customFormat="1" ht="18" customHeight="1">
      <c r="A55" s="99"/>
      <c r="B55" s="404" t="s">
        <v>53</v>
      </c>
      <c r="C55" s="404"/>
      <c r="D55" s="404"/>
      <c r="E55" s="404"/>
      <c r="F55" s="309" t="s">
        <v>56</v>
      </c>
      <c r="G55" s="310"/>
      <c r="H55" s="310"/>
      <c r="I55" s="310"/>
      <c r="J55" s="310" t="s">
        <v>206</v>
      </c>
      <c r="K55" s="310"/>
      <c r="L55" s="310" t="s">
        <v>57</v>
      </c>
      <c r="M55" s="310"/>
      <c r="N55" s="310"/>
      <c r="O55" s="335"/>
      <c r="P55" s="99"/>
      <c r="Q55" s="404" t="s">
        <v>53</v>
      </c>
      <c r="R55" s="404"/>
      <c r="S55" s="404"/>
      <c r="T55" s="404"/>
      <c r="U55" s="309" t="s">
        <v>56</v>
      </c>
      <c r="V55" s="310"/>
      <c r="W55" s="310"/>
      <c r="X55" s="310"/>
      <c r="Y55" s="310" t="s">
        <v>206</v>
      </c>
      <c r="Z55" s="310"/>
      <c r="AA55" s="310" t="s">
        <v>57</v>
      </c>
      <c r="AB55" s="310"/>
      <c r="AC55" s="310"/>
      <c r="AD55" s="335"/>
    </row>
    <row r="56" spans="1:30" s="12" customFormat="1" ht="18" customHeight="1">
      <c r="A56" s="99"/>
      <c r="B56" s="401" t="s">
        <v>54</v>
      </c>
      <c r="C56" s="402"/>
      <c r="D56" s="402"/>
      <c r="E56" s="403"/>
      <c r="F56" s="318" t="s">
        <v>59</v>
      </c>
      <c r="G56" s="319"/>
      <c r="H56" s="319"/>
      <c r="I56" s="319"/>
      <c r="J56" s="319" t="s">
        <v>207</v>
      </c>
      <c r="K56" s="319"/>
      <c r="L56" s="319" t="s">
        <v>60</v>
      </c>
      <c r="M56" s="319"/>
      <c r="N56" s="319"/>
      <c r="O56" s="320"/>
      <c r="P56" s="99"/>
      <c r="Q56" s="401" t="s">
        <v>54</v>
      </c>
      <c r="R56" s="402"/>
      <c r="S56" s="402"/>
      <c r="T56" s="403"/>
      <c r="U56" s="318" t="s">
        <v>59</v>
      </c>
      <c r="V56" s="319"/>
      <c r="W56" s="319"/>
      <c r="X56" s="319"/>
      <c r="Y56" s="319" t="s">
        <v>207</v>
      </c>
      <c r="Z56" s="319"/>
      <c r="AA56" s="319" t="s">
        <v>60</v>
      </c>
      <c r="AB56" s="319"/>
      <c r="AC56" s="319"/>
      <c r="AD56" s="320"/>
    </row>
    <row r="57" spans="1:30" ht="18" customHeight="1">
      <c r="A57" s="68"/>
      <c r="B57" s="307" t="s">
        <v>61</v>
      </c>
      <c r="C57" s="308"/>
      <c r="D57" s="308"/>
      <c r="E57" s="321"/>
      <c r="F57" s="307" t="s">
        <v>147</v>
      </c>
      <c r="G57" s="308"/>
      <c r="H57" s="308"/>
      <c r="I57" s="308"/>
      <c r="J57" s="308"/>
      <c r="K57" s="308"/>
      <c r="L57" s="308"/>
      <c r="M57" s="308"/>
      <c r="N57" s="308"/>
      <c r="O57" s="321"/>
      <c r="P57" s="68"/>
      <c r="Q57" s="307" t="s">
        <v>61</v>
      </c>
      <c r="R57" s="308"/>
      <c r="S57" s="308"/>
      <c r="T57" s="321"/>
      <c r="U57" s="307" t="s">
        <v>62</v>
      </c>
      <c r="V57" s="308"/>
      <c r="W57" s="308"/>
      <c r="X57" s="308"/>
      <c r="Y57" s="308"/>
      <c r="Z57" s="308"/>
      <c r="AA57" s="308"/>
      <c r="AB57" s="308"/>
      <c r="AC57" s="308"/>
      <c r="AD57" s="321"/>
    </row>
    <row r="58" spans="1:30" s="12" customFormat="1" ht="18" customHeight="1">
      <c r="A58" s="99"/>
      <c r="B58" s="398" t="s">
        <v>55</v>
      </c>
      <c r="C58" s="399"/>
      <c r="D58" s="399"/>
      <c r="E58" s="400"/>
      <c r="F58" s="296" t="s">
        <v>208</v>
      </c>
      <c r="G58" s="297"/>
      <c r="H58" s="297"/>
      <c r="I58" s="310" t="s">
        <v>29</v>
      </c>
      <c r="J58" s="310"/>
      <c r="K58" s="299" t="s">
        <v>209</v>
      </c>
      <c r="L58" s="297"/>
      <c r="M58" s="297"/>
      <c r="N58" s="310" t="s">
        <v>63</v>
      </c>
      <c r="O58" s="335"/>
      <c r="P58" s="99"/>
      <c r="Q58" s="398" t="s">
        <v>55</v>
      </c>
      <c r="R58" s="399"/>
      <c r="S58" s="399"/>
      <c r="T58" s="400"/>
      <c r="U58" s="296">
        <v>5</v>
      </c>
      <c r="V58" s="297"/>
      <c r="W58" s="297"/>
      <c r="X58" s="310" t="s">
        <v>29</v>
      </c>
      <c r="Y58" s="310"/>
      <c r="Z58" s="299" t="s">
        <v>209</v>
      </c>
      <c r="AA58" s="297"/>
      <c r="AB58" s="297"/>
      <c r="AC58" s="310" t="s">
        <v>63</v>
      </c>
      <c r="AD58" s="335"/>
    </row>
    <row r="59" spans="1:30" ht="6"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row>
    <row r="60" spans="1:30" ht="18" customHeight="1">
      <c r="A60" s="68"/>
      <c r="B60" s="373" t="s">
        <v>50</v>
      </c>
      <c r="C60" s="373"/>
      <c r="D60" s="373"/>
      <c r="E60" s="373"/>
      <c r="F60" s="414"/>
      <c r="G60" s="288"/>
      <c r="H60" s="288"/>
      <c r="I60" s="288"/>
      <c r="J60" s="288"/>
      <c r="K60" s="288"/>
      <c r="L60" s="288"/>
      <c r="M60" s="288"/>
      <c r="N60" s="288"/>
      <c r="O60" s="289"/>
      <c r="P60" s="68"/>
      <c r="Q60" s="373" t="s">
        <v>50</v>
      </c>
      <c r="R60" s="373"/>
      <c r="S60" s="373"/>
      <c r="T60" s="373"/>
      <c r="U60" s="414"/>
      <c r="V60" s="288"/>
      <c r="W60" s="288"/>
      <c r="X60" s="288"/>
      <c r="Y60" s="288"/>
      <c r="Z60" s="288"/>
      <c r="AA60" s="288"/>
      <c r="AB60" s="288"/>
      <c r="AC60" s="288"/>
      <c r="AD60" s="289"/>
    </row>
    <row r="61" spans="1:30" ht="18" customHeight="1">
      <c r="A61" s="68"/>
      <c r="B61" s="373" t="s">
        <v>51</v>
      </c>
      <c r="C61" s="373"/>
      <c r="D61" s="373"/>
      <c r="E61" s="373"/>
      <c r="F61" s="309" t="s">
        <v>58</v>
      </c>
      <c r="G61" s="310"/>
      <c r="H61" s="310"/>
      <c r="I61" s="310"/>
      <c r="J61" s="310"/>
      <c r="K61" s="310"/>
      <c r="L61" s="310"/>
      <c r="M61" s="310"/>
      <c r="N61" s="310"/>
      <c r="O61" s="335"/>
      <c r="P61" s="68"/>
      <c r="Q61" s="373" t="s">
        <v>51</v>
      </c>
      <c r="R61" s="373"/>
      <c r="S61" s="373"/>
      <c r="T61" s="373"/>
      <c r="U61" s="309" t="s">
        <v>58</v>
      </c>
      <c r="V61" s="310"/>
      <c r="W61" s="310"/>
      <c r="X61" s="310"/>
      <c r="Y61" s="310"/>
      <c r="Z61" s="310"/>
      <c r="AA61" s="310"/>
      <c r="AB61" s="310"/>
      <c r="AC61" s="310"/>
      <c r="AD61" s="335"/>
    </row>
    <row r="62" spans="1:30" ht="18" customHeight="1">
      <c r="A62" s="68"/>
      <c r="B62" s="373" t="s">
        <v>52</v>
      </c>
      <c r="C62" s="373"/>
      <c r="D62" s="373"/>
      <c r="E62" s="373"/>
      <c r="F62" s="309" t="s">
        <v>58</v>
      </c>
      <c r="G62" s="310"/>
      <c r="H62" s="310"/>
      <c r="I62" s="310"/>
      <c r="J62" s="310"/>
      <c r="K62" s="310"/>
      <c r="L62" s="310"/>
      <c r="M62" s="310"/>
      <c r="N62" s="310"/>
      <c r="O62" s="335"/>
      <c r="P62" s="68"/>
      <c r="Q62" s="373" t="s">
        <v>52</v>
      </c>
      <c r="R62" s="373"/>
      <c r="S62" s="373"/>
      <c r="T62" s="373"/>
      <c r="U62" s="309" t="s">
        <v>58</v>
      </c>
      <c r="V62" s="310"/>
      <c r="W62" s="310"/>
      <c r="X62" s="310"/>
      <c r="Y62" s="310"/>
      <c r="Z62" s="310"/>
      <c r="AA62" s="310"/>
      <c r="AB62" s="310"/>
      <c r="AC62" s="310"/>
      <c r="AD62" s="335"/>
    </row>
    <row r="63" spans="1:30" ht="18" customHeight="1">
      <c r="A63" s="68"/>
      <c r="B63" s="404" t="s">
        <v>53</v>
      </c>
      <c r="C63" s="404"/>
      <c r="D63" s="404"/>
      <c r="E63" s="404"/>
      <c r="F63" s="309" t="s">
        <v>56</v>
      </c>
      <c r="G63" s="310"/>
      <c r="H63" s="310"/>
      <c r="I63" s="310"/>
      <c r="J63" s="310" t="s">
        <v>206</v>
      </c>
      <c r="K63" s="310"/>
      <c r="L63" s="310" t="s">
        <v>57</v>
      </c>
      <c r="M63" s="310"/>
      <c r="N63" s="310"/>
      <c r="O63" s="335"/>
      <c r="P63" s="68"/>
      <c r="Q63" s="404" t="s">
        <v>53</v>
      </c>
      <c r="R63" s="404"/>
      <c r="S63" s="404"/>
      <c r="T63" s="404"/>
      <c r="U63" s="309" t="s">
        <v>56</v>
      </c>
      <c r="V63" s="310"/>
      <c r="W63" s="310"/>
      <c r="X63" s="310"/>
      <c r="Y63" s="310" t="s">
        <v>206</v>
      </c>
      <c r="Z63" s="310"/>
      <c r="AA63" s="310" t="s">
        <v>57</v>
      </c>
      <c r="AB63" s="310"/>
      <c r="AC63" s="310"/>
      <c r="AD63" s="335"/>
    </row>
    <row r="64" spans="1:30" ht="18" customHeight="1">
      <c r="A64" s="68"/>
      <c r="B64" s="401" t="s">
        <v>54</v>
      </c>
      <c r="C64" s="402"/>
      <c r="D64" s="402"/>
      <c r="E64" s="403"/>
      <c r="F64" s="318" t="s">
        <v>59</v>
      </c>
      <c r="G64" s="319"/>
      <c r="H64" s="319"/>
      <c r="I64" s="319"/>
      <c r="J64" s="319" t="s">
        <v>207</v>
      </c>
      <c r="K64" s="319"/>
      <c r="L64" s="319" t="s">
        <v>60</v>
      </c>
      <c r="M64" s="319"/>
      <c r="N64" s="319"/>
      <c r="O64" s="320"/>
      <c r="P64" s="68"/>
      <c r="Q64" s="401" t="s">
        <v>54</v>
      </c>
      <c r="R64" s="402"/>
      <c r="S64" s="402"/>
      <c r="T64" s="403"/>
      <c r="U64" s="318" t="s">
        <v>59</v>
      </c>
      <c r="V64" s="319"/>
      <c r="W64" s="319"/>
      <c r="X64" s="319"/>
      <c r="Y64" s="319" t="s">
        <v>207</v>
      </c>
      <c r="Z64" s="319"/>
      <c r="AA64" s="319" t="s">
        <v>60</v>
      </c>
      <c r="AB64" s="319"/>
      <c r="AC64" s="319"/>
      <c r="AD64" s="320"/>
    </row>
    <row r="65" spans="1:30" ht="18" customHeight="1">
      <c r="A65" s="68"/>
      <c r="B65" s="307" t="s">
        <v>61</v>
      </c>
      <c r="C65" s="308"/>
      <c r="D65" s="308"/>
      <c r="E65" s="321"/>
      <c r="F65" s="307" t="s">
        <v>62</v>
      </c>
      <c r="G65" s="308"/>
      <c r="H65" s="308"/>
      <c r="I65" s="308"/>
      <c r="J65" s="308"/>
      <c r="K65" s="308"/>
      <c r="L65" s="308"/>
      <c r="M65" s="308"/>
      <c r="N65" s="308"/>
      <c r="O65" s="321"/>
      <c r="P65" s="68"/>
      <c r="Q65" s="307" t="s">
        <v>61</v>
      </c>
      <c r="R65" s="308"/>
      <c r="S65" s="308"/>
      <c r="T65" s="321"/>
      <c r="U65" s="307" t="s">
        <v>62</v>
      </c>
      <c r="V65" s="308"/>
      <c r="W65" s="308"/>
      <c r="X65" s="308"/>
      <c r="Y65" s="308"/>
      <c r="Z65" s="308"/>
      <c r="AA65" s="308"/>
      <c r="AB65" s="308"/>
      <c r="AC65" s="308"/>
      <c r="AD65" s="321"/>
    </row>
    <row r="66" spans="1:30" ht="18" customHeight="1">
      <c r="A66" s="68"/>
      <c r="B66" s="398" t="s">
        <v>55</v>
      </c>
      <c r="C66" s="399"/>
      <c r="D66" s="399"/>
      <c r="E66" s="400"/>
      <c r="F66" s="309"/>
      <c r="G66" s="310"/>
      <c r="H66" s="310"/>
      <c r="I66" s="310" t="s">
        <v>29</v>
      </c>
      <c r="J66" s="310"/>
      <c r="K66" s="310"/>
      <c r="L66" s="310"/>
      <c r="M66" s="310"/>
      <c r="N66" s="310" t="s">
        <v>63</v>
      </c>
      <c r="O66" s="335"/>
      <c r="P66" s="68"/>
      <c r="Q66" s="398" t="s">
        <v>55</v>
      </c>
      <c r="R66" s="399"/>
      <c r="S66" s="399"/>
      <c r="T66" s="400"/>
      <c r="U66" s="309"/>
      <c r="V66" s="310"/>
      <c r="W66" s="310"/>
      <c r="X66" s="310" t="s">
        <v>29</v>
      </c>
      <c r="Y66" s="310"/>
      <c r="Z66" s="310"/>
      <c r="AA66" s="310"/>
      <c r="AB66" s="310"/>
      <c r="AC66" s="310" t="s">
        <v>63</v>
      </c>
      <c r="AD66" s="335"/>
    </row>
    <row r="67" spans="1:30" ht="6"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row>
    <row r="68" spans="1:30" ht="18" customHeight="1">
      <c r="A68" s="68"/>
      <c r="B68" s="373" t="s">
        <v>50</v>
      </c>
      <c r="C68" s="373"/>
      <c r="D68" s="373"/>
      <c r="E68" s="373"/>
      <c r="F68" s="414"/>
      <c r="G68" s="288"/>
      <c r="H68" s="288"/>
      <c r="I68" s="288"/>
      <c r="J68" s="288"/>
      <c r="K68" s="288"/>
      <c r="L68" s="288"/>
      <c r="M68" s="288"/>
      <c r="N68" s="288"/>
      <c r="O68" s="289"/>
      <c r="P68" s="68"/>
      <c r="Q68" s="373" t="s">
        <v>50</v>
      </c>
      <c r="R68" s="373"/>
      <c r="S68" s="373"/>
      <c r="T68" s="373"/>
      <c r="U68" s="414"/>
      <c r="V68" s="288"/>
      <c r="W68" s="288"/>
      <c r="X68" s="288"/>
      <c r="Y68" s="288"/>
      <c r="Z68" s="288"/>
      <c r="AA68" s="288"/>
      <c r="AB68" s="288"/>
      <c r="AC68" s="288"/>
      <c r="AD68" s="289"/>
    </row>
    <row r="69" spans="1:30" ht="18" customHeight="1">
      <c r="A69" s="68"/>
      <c r="B69" s="373" t="s">
        <v>51</v>
      </c>
      <c r="C69" s="373"/>
      <c r="D69" s="373"/>
      <c r="E69" s="373"/>
      <c r="F69" s="309" t="s">
        <v>58</v>
      </c>
      <c r="G69" s="310"/>
      <c r="H69" s="310"/>
      <c r="I69" s="310"/>
      <c r="J69" s="310"/>
      <c r="K69" s="310"/>
      <c r="L69" s="310"/>
      <c r="M69" s="310"/>
      <c r="N69" s="310"/>
      <c r="O69" s="335"/>
      <c r="P69" s="68"/>
      <c r="Q69" s="373" t="s">
        <v>51</v>
      </c>
      <c r="R69" s="373"/>
      <c r="S69" s="373"/>
      <c r="T69" s="373"/>
      <c r="U69" s="309" t="s">
        <v>58</v>
      </c>
      <c r="V69" s="310"/>
      <c r="W69" s="310"/>
      <c r="X69" s="310"/>
      <c r="Y69" s="310"/>
      <c r="Z69" s="310"/>
      <c r="AA69" s="310"/>
      <c r="AB69" s="310"/>
      <c r="AC69" s="310"/>
      <c r="AD69" s="335"/>
    </row>
    <row r="70" spans="1:30" ht="18" customHeight="1">
      <c r="A70" s="68"/>
      <c r="B70" s="373" t="s">
        <v>52</v>
      </c>
      <c r="C70" s="373"/>
      <c r="D70" s="373"/>
      <c r="E70" s="373"/>
      <c r="F70" s="309" t="s">
        <v>58</v>
      </c>
      <c r="G70" s="310"/>
      <c r="H70" s="310"/>
      <c r="I70" s="310"/>
      <c r="J70" s="310"/>
      <c r="K70" s="310"/>
      <c r="L70" s="310"/>
      <c r="M70" s="310"/>
      <c r="N70" s="310"/>
      <c r="O70" s="335"/>
      <c r="P70" s="68"/>
      <c r="Q70" s="373" t="s">
        <v>52</v>
      </c>
      <c r="R70" s="373"/>
      <c r="S70" s="373"/>
      <c r="T70" s="373"/>
      <c r="U70" s="309" t="s">
        <v>58</v>
      </c>
      <c r="V70" s="310"/>
      <c r="W70" s="310"/>
      <c r="X70" s="310"/>
      <c r="Y70" s="310"/>
      <c r="Z70" s="310"/>
      <c r="AA70" s="310"/>
      <c r="AB70" s="310"/>
      <c r="AC70" s="310"/>
      <c r="AD70" s="335"/>
    </row>
    <row r="71" spans="1:30" ht="18" customHeight="1">
      <c r="A71" s="68"/>
      <c r="B71" s="404" t="s">
        <v>53</v>
      </c>
      <c r="C71" s="404"/>
      <c r="D71" s="404"/>
      <c r="E71" s="404"/>
      <c r="F71" s="309" t="s">
        <v>56</v>
      </c>
      <c r="G71" s="310"/>
      <c r="H71" s="310"/>
      <c r="I71" s="310"/>
      <c r="J71" s="310" t="s">
        <v>206</v>
      </c>
      <c r="K71" s="310"/>
      <c r="L71" s="310" t="s">
        <v>57</v>
      </c>
      <c r="M71" s="310"/>
      <c r="N71" s="310"/>
      <c r="O71" s="335"/>
      <c r="P71" s="68"/>
      <c r="Q71" s="404" t="s">
        <v>53</v>
      </c>
      <c r="R71" s="404"/>
      <c r="S71" s="404"/>
      <c r="T71" s="404"/>
      <c r="U71" s="309" t="s">
        <v>56</v>
      </c>
      <c r="V71" s="310"/>
      <c r="W71" s="310"/>
      <c r="X71" s="310"/>
      <c r="Y71" s="310" t="s">
        <v>206</v>
      </c>
      <c r="Z71" s="310"/>
      <c r="AA71" s="310" t="s">
        <v>57</v>
      </c>
      <c r="AB71" s="310"/>
      <c r="AC71" s="310"/>
      <c r="AD71" s="335"/>
    </row>
    <row r="72" spans="1:30" ht="18" customHeight="1">
      <c r="A72" s="68"/>
      <c r="B72" s="401" t="s">
        <v>54</v>
      </c>
      <c r="C72" s="402"/>
      <c r="D72" s="402"/>
      <c r="E72" s="403"/>
      <c r="F72" s="318" t="s">
        <v>59</v>
      </c>
      <c r="G72" s="319"/>
      <c r="H72" s="319"/>
      <c r="I72" s="319"/>
      <c r="J72" s="319" t="s">
        <v>207</v>
      </c>
      <c r="K72" s="319"/>
      <c r="L72" s="319" t="s">
        <v>60</v>
      </c>
      <c r="M72" s="319"/>
      <c r="N72" s="319"/>
      <c r="O72" s="320"/>
      <c r="P72" s="68"/>
      <c r="Q72" s="401" t="s">
        <v>54</v>
      </c>
      <c r="R72" s="402"/>
      <c r="S72" s="402"/>
      <c r="T72" s="403"/>
      <c r="U72" s="318" t="s">
        <v>59</v>
      </c>
      <c r="V72" s="319"/>
      <c r="W72" s="319"/>
      <c r="X72" s="319"/>
      <c r="Y72" s="319" t="s">
        <v>207</v>
      </c>
      <c r="Z72" s="319"/>
      <c r="AA72" s="319" t="s">
        <v>60</v>
      </c>
      <c r="AB72" s="319"/>
      <c r="AC72" s="319"/>
      <c r="AD72" s="320"/>
    </row>
    <row r="73" spans="1:30" ht="18" customHeight="1">
      <c r="A73" s="68"/>
      <c r="B73" s="307" t="s">
        <v>61</v>
      </c>
      <c r="C73" s="308"/>
      <c r="D73" s="308"/>
      <c r="E73" s="321"/>
      <c r="F73" s="307" t="s">
        <v>62</v>
      </c>
      <c r="G73" s="308"/>
      <c r="H73" s="308"/>
      <c r="I73" s="308"/>
      <c r="J73" s="308"/>
      <c r="K73" s="308"/>
      <c r="L73" s="308"/>
      <c r="M73" s="308"/>
      <c r="N73" s="308"/>
      <c r="O73" s="321"/>
      <c r="P73" s="68"/>
      <c r="Q73" s="307" t="s">
        <v>61</v>
      </c>
      <c r="R73" s="308"/>
      <c r="S73" s="308"/>
      <c r="T73" s="321"/>
      <c r="U73" s="307" t="s">
        <v>62</v>
      </c>
      <c r="V73" s="308"/>
      <c r="W73" s="308"/>
      <c r="X73" s="308"/>
      <c r="Y73" s="308"/>
      <c r="Z73" s="308"/>
      <c r="AA73" s="308"/>
      <c r="AB73" s="308"/>
      <c r="AC73" s="308"/>
      <c r="AD73" s="321"/>
    </row>
    <row r="74" spans="1:30" ht="18" customHeight="1">
      <c r="A74" s="68"/>
      <c r="B74" s="398" t="s">
        <v>55</v>
      </c>
      <c r="C74" s="399"/>
      <c r="D74" s="399"/>
      <c r="E74" s="400"/>
      <c r="F74" s="309"/>
      <c r="G74" s="310"/>
      <c r="H74" s="310"/>
      <c r="I74" s="310" t="s">
        <v>29</v>
      </c>
      <c r="J74" s="310"/>
      <c r="K74" s="310"/>
      <c r="L74" s="310"/>
      <c r="M74" s="310"/>
      <c r="N74" s="310" t="s">
        <v>63</v>
      </c>
      <c r="O74" s="335"/>
      <c r="P74" s="68"/>
      <c r="Q74" s="398" t="s">
        <v>55</v>
      </c>
      <c r="R74" s="399"/>
      <c r="S74" s="399"/>
      <c r="T74" s="400"/>
      <c r="U74" s="309"/>
      <c r="V74" s="310"/>
      <c r="W74" s="310"/>
      <c r="X74" s="310" t="s">
        <v>29</v>
      </c>
      <c r="Y74" s="310"/>
      <c r="Z74" s="310"/>
      <c r="AA74" s="310"/>
      <c r="AB74" s="310"/>
      <c r="AC74" s="310" t="s">
        <v>63</v>
      </c>
      <c r="AD74" s="335"/>
    </row>
    <row r="75" spans="1:30" ht="6"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row>
    <row r="76" spans="1:30" ht="18" customHeight="1">
      <c r="A76" s="68"/>
      <c r="B76" s="342" t="s">
        <v>64</v>
      </c>
      <c r="C76" s="342"/>
      <c r="D76" s="342"/>
      <c r="E76" s="342"/>
      <c r="F76" s="342"/>
      <c r="G76" s="342"/>
      <c r="H76" s="342"/>
      <c r="I76" s="342"/>
      <c r="J76" s="342"/>
      <c r="K76" s="342"/>
      <c r="L76" s="342"/>
      <c r="M76" s="342"/>
      <c r="N76" s="342"/>
      <c r="O76" s="342"/>
      <c r="P76" s="342"/>
      <c r="Q76" s="342"/>
      <c r="R76" s="342"/>
      <c r="S76" s="342"/>
      <c r="T76" s="342"/>
      <c r="U76" s="342"/>
      <c r="V76" s="342"/>
      <c r="W76" s="342"/>
      <c r="X76" s="342"/>
      <c r="Y76" s="342"/>
      <c r="Z76" s="342"/>
      <c r="AA76" s="342"/>
      <c r="AB76" s="342"/>
      <c r="AC76" s="342"/>
      <c r="AD76" s="342"/>
    </row>
    <row r="77" spans="1:30" ht="15" customHeight="1">
      <c r="A77" s="68"/>
      <c r="B77" s="344" t="s">
        <v>65</v>
      </c>
      <c r="C77" s="344"/>
      <c r="D77" s="344"/>
      <c r="E77" s="344"/>
      <c r="F77" s="344"/>
      <c r="G77" s="344"/>
      <c r="H77" s="344"/>
      <c r="I77" s="344"/>
      <c r="J77" s="344"/>
      <c r="K77" s="344"/>
      <c r="L77" s="344"/>
      <c r="M77" s="344"/>
      <c r="N77" s="344"/>
      <c r="O77" s="344"/>
      <c r="P77" s="344"/>
      <c r="Q77" s="344"/>
      <c r="R77" s="344"/>
      <c r="S77" s="344"/>
      <c r="T77" s="344"/>
      <c r="U77" s="344"/>
      <c r="V77" s="344"/>
      <c r="W77" s="344"/>
      <c r="X77" s="344"/>
      <c r="Y77" s="344"/>
      <c r="Z77" s="344"/>
      <c r="AA77" s="344"/>
      <c r="AB77" s="344"/>
      <c r="AC77" s="344"/>
      <c r="AD77" s="344"/>
    </row>
    <row r="78" spans="1:30" ht="15" customHeight="1">
      <c r="A78" s="68"/>
      <c r="B78" s="344"/>
      <c r="C78" s="344"/>
      <c r="D78" s="344"/>
      <c r="E78" s="344"/>
      <c r="F78" s="344"/>
      <c r="G78" s="344"/>
      <c r="H78" s="344"/>
      <c r="I78" s="344"/>
      <c r="J78" s="344"/>
      <c r="K78" s="344"/>
      <c r="L78" s="344"/>
      <c r="M78" s="344"/>
      <c r="N78" s="344"/>
      <c r="O78" s="344"/>
      <c r="P78" s="344"/>
      <c r="Q78" s="344"/>
      <c r="R78" s="344"/>
      <c r="S78" s="344"/>
      <c r="T78" s="344"/>
      <c r="U78" s="344"/>
      <c r="V78" s="344"/>
      <c r="W78" s="344"/>
      <c r="X78" s="344"/>
      <c r="Y78" s="344"/>
      <c r="Z78" s="344"/>
      <c r="AA78" s="344"/>
      <c r="AB78" s="344"/>
      <c r="AC78" s="344"/>
      <c r="AD78" s="344"/>
    </row>
    <row r="79" spans="1:30" ht="18"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row>
    <row r="80" spans="1:30" ht="18" customHeight="1">
      <c r="A80" s="68" t="s">
        <v>167</v>
      </c>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row>
    <row r="81" spans="1:30" ht="6"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row>
    <row r="82" spans="1:30" ht="18" customHeight="1">
      <c r="A82" s="101"/>
      <c r="B82" s="415"/>
      <c r="C82" s="416"/>
      <c r="D82" s="68"/>
      <c r="E82" s="102" t="s">
        <v>170</v>
      </c>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row>
    <row r="83" spans="1:30" ht="7.5" customHeight="1">
      <c r="A83" s="103"/>
      <c r="B83" s="68"/>
      <c r="C83" s="68"/>
      <c r="D83" s="68"/>
      <c r="E83" s="102"/>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row>
    <row r="84" spans="1:30" ht="18" customHeight="1">
      <c r="A84" s="101"/>
      <c r="B84" s="415"/>
      <c r="C84" s="416"/>
      <c r="D84" s="68"/>
      <c r="E84" s="102" t="s">
        <v>171</v>
      </c>
      <c r="F84" s="68"/>
      <c r="G84" s="68"/>
      <c r="H84" s="68"/>
      <c r="I84" s="68"/>
      <c r="J84" s="68"/>
      <c r="K84" s="68"/>
      <c r="L84" s="68"/>
      <c r="M84" s="68"/>
      <c r="N84" s="68"/>
      <c r="O84" s="68"/>
      <c r="P84" s="68"/>
      <c r="Q84" s="68"/>
      <c r="R84" s="68"/>
      <c r="S84" s="68"/>
      <c r="T84" s="68"/>
      <c r="U84" s="68"/>
      <c r="V84" s="68"/>
      <c r="W84" s="104"/>
      <c r="X84" s="104"/>
      <c r="Y84" s="68"/>
      <c r="Z84" s="68"/>
      <c r="AA84" s="68"/>
      <c r="AB84" s="68"/>
      <c r="AC84" s="68"/>
      <c r="AD84" s="68"/>
    </row>
    <row r="85" spans="1:30" ht="18" customHeight="1">
      <c r="A85" s="103"/>
      <c r="B85" s="68"/>
      <c r="C85" s="68"/>
      <c r="D85" s="68"/>
      <c r="E85" s="102" t="s">
        <v>172</v>
      </c>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row>
    <row r="86" spans="1:30" ht="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row>
    <row r="87" spans="1:30" ht="18" customHeight="1">
      <c r="A87" s="103"/>
      <c r="B87" s="417" t="s">
        <v>210</v>
      </c>
      <c r="C87" s="418"/>
      <c r="D87" s="68"/>
      <c r="E87" s="102" t="s">
        <v>169</v>
      </c>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row>
    <row r="88" spans="1:30" ht="7.5" customHeight="1">
      <c r="A88" s="103"/>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row>
    <row r="89" spans="1:30" ht="18" customHeight="1">
      <c r="A89" s="68"/>
      <c r="B89" s="105"/>
      <c r="C89" s="106"/>
      <c r="D89" s="68"/>
      <c r="E89" s="68" t="s">
        <v>168</v>
      </c>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row>
    <row r="90" spans="1:30" ht="18" customHeight="1">
      <c r="A90" s="103"/>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row>
    <row r="91" spans="1:30" ht="18" customHeight="1">
      <c r="A91" s="103"/>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row>
    <row r="92" spans="1:30" ht="18" customHeight="1">
      <c r="A92" s="68" t="s">
        <v>121</v>
      </c>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row>
    <row r="93" spans="1:30" ht="9.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row>
    <row r="94" spans="1:30" ht="18" customHeight="1">
      <c r="A94" s="101" t="s">
        <v>211</v>
      </c>
      <c r="B94" s="68"/>
      <c r="C94" s="68"/>
      <c r="D94" s="107" t="s">
        <v>212</v>
      </c>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row>
    <row r="95" spans="1:30" ht="18" customHeight="1">
      <c r="A95" s="101" t="s">
        <v>213</v>
      </c>
      <c r="B95" s="68"/>
      <c r="C95" s="68"/>
      <c r="D95" s="107" t="s">
        <v>214</v>
      </c>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row>
    <row r="96" spans="1:30" ht="18" customHeight="1">
      <c r="A96" s="103" t="s">
        <v>127</v>
      </c>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row>
    <row r="97" spans="1:30" ht="18" customHeight="1">
      <c r="A97" s="103"/>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row>
    <row r="98" spans="1:30" ht="8.2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row>
    <row r="99" spans="1:30" ht="18" customHeight="1">
      <c r="A99" s="287" t="s">
        <v>157</v>
      </c>
      <c r="B99" s="287"/>
      <c r="C99" s="287"/>
      <c r="D99" s="287"/>
      <c r="E99" s="287"/>
      <c r="F99" s="287"/>
      <c r="G99" s="287"/>
      <c r="H99" s="287"/>
      <c r="I99" s="287"/>
      <c r="J99" s="287"/>
      <c r="K99" s="287"/>
      <c r="L99" s="287"/>
      <c r="M99" s="287"/>
      <c r="N99" s="287"/>
      <c r="O99" s="287"/>
      <c r="P99" s="287"/>
      <c r="Q99" s="287"/>
      <c r="R99" s="287"/>
      <c r="S99" s="287"/>
      <c r="T99" s="287"/>
      <c r="U99" s="287"/>
      <c r="V99" s="287"/>
      <c r="W99" s="287"/>
      <c r="X99" s="287"/>
      <c r="Y99" s="287"/>
      <c r="Z99" s="287"/>
      <c r="AA99" s="287"/>
      <c r="AB99" s="287"/>
      <c r="AC99" s="287"/>
      <c r="AD99" s="287"/>
    </row>
  </sheetData>
  <sheetProtection/>
  <mergeCells count="252">
    <mergeCell ref="B84:C84"/>
    <mergeCell ref="B87:C87"/>
    <mergeCell ref="B76:AD76"/>
    <mergeCell ref="B74:E74"/>
    <mergeCell ref="F74:H74"/>
    <mergeCell ref="I74:J74"/>
    <mergeCell ref="B82:C82"/>
    <mergeCell ref="Z74:AB74"/>
    <mergeCell ref="AC74:AD74"/>
    <mergeCell ref="N74:O74"/>
    <mergeCell ref="U74:W74"/>
    <mergeCell ref="X74:Y74"/>
    <mergeCell ref="Y71:Z71"/>
    <mergeCell ref="U73:AD73"/>
    <mergeCell ref="U72:X72"/>
    <mergeCell ref="Y72:Z72"/>
    <mergeCell ref="AA72:AD72"/>
    <mergeCell ref="AA71:AD71"/>
    <mergeCell ref="L71:O71"/>
    <mergeCell ref="B72:E72"/>
    <mergeCell ref="Q72:T72"/>
    <mergeCell ref="K74:M74"/>
    <mergeCell ref="B73:E73"/>
    <mergeCell ref="F73:O73"/>
    <mergeCell ref="Q73:T73"/>
    <mergeCell ref="Q74:T74"/>
    <mergeCell ref="F69:O69"/>
    <mergeCell ref="Q69:T69"/>
    <mergeCell ref="B70:E70"/>
    <mergeCell ref="F72:I72"/>
    <mergeCell ref="J72:K72"/>
    <mergeCell ref="L72:O72"/>
    <mergeCell ref="Q71:T71"/>
    <mergeCell ref="B71:E71"/>
    <mergeCell ref="F71:I71"/>
    <mergeCell ref="J71:K71"/>
    <mergeCell ref="U66:W66"/>
    <mergeCell ref="X66:Y66"/>
    <mergeCell ref="Z66:AB66"/>
    <mergeCell ref="AC66:AD66"/>
    <mergeCell ref="B77:AD78"/>
    <mergeCell ref="B68:E68"/>
    <mergeCell ref="F68:O68"/>
    <mergeCell ref="Q68:T68"/>
    <mergeCell ref="U68:AD68"/>
    <mergeCell ref="B69:E69"/>
    <mergeCell ref="Q63:T63"/>
    <mergeCell ref="U63:X63"/>
    <mergeCell ref="Y63:Z63"/>
    <mergeCell ref="AA63:AD63"/>
    <mergeCell ref="U69:AD69"/>
    <mergeCell ref="U71:X71"/>
    <mergeCell ref="U64:X64"/>
    <mergeCell ref="Y64:Z64"/>
    <mergeCell ref="AA64:AD64"/>
    <mergeCell ref="U65:AD65"/>
    <mergeCell ref="B63:E63"/>
    <mergeCell ref="F63:I63"/>
    <mergeCell ref="J63:K63"/>
    <mergeCell ref="L63:O63"/>
    <mergeCell ref="Q64:T64"/>
    <mergeCell ref="I66:J66"/>
    <mergeCell ref="K66:M66"/>
    <mergeCell ref="F65:O65"/>
    <mergeCell ref="Q66:T66"/>
    <mergeCell ref="Q65:T65"/>
    <mergeCell ref="B62:E62"/>
    <mergeCell ref="F62:O62"/>
    <mergeCell ref="N66:O66"/>
    <mergeCell ref="B64:E64"/>
    <mergeCell ref="F64:I64"/>
    <mergeCell ref="J64:K64"/>
    <mergeCell ref="L64:O64"/>
    <mergeCell ref="B65:E65"/>
    <mergeCell ref="B66:E66"/>
    <mergeCell ref="F66:H66"/>
    <mergeCell ref="Q62:T62"/>
    <mergeCell ref="U62:AD62"/>
    <mergeCell ref="B60:E60"/>
    <mergeCell ref="F60:O60"/>
    <mergeCell ref="Q60:T60"/>
    <mergeCell ref="U60:AD60"/>
    <mergeCell ref="Q61:T61"/>
    <mergeCell ref="U61:AD61"/>
    <mergeCell ref="B61:E61"/>
    <mergeCell ref="F61:O61"/>
    <mergeCell ref="Q58:T58"/>
    <mergeCell ref="U58:W58"/>
    <mergeCell ref="AC58:AD58"/>
    <mergeCell ref="X58:Y58"/>
    <mergeCell ref="Z58:AB58"/>
    <mergeCell ref="Q56:T56"/>
    <mergeCell ref="U56:X56"/>
    <mergeCell ref="Y56:Z56"/>
    <mergeCell ref="AA56:AD56"/>
    <mergeCell ref="Q55:T55"/>
    <mergeCell ref="U55:X55"/>
    <mergeCell ref="Y55:Z55"/>
    <mergeCell ref="AA55:AD55"/>
    <mergeCell ref="Q57:T57"/>
    <mergeCell ref="U57:AD57"/>
    <mergeCell ref="Q54:T54"/>
    <mergeCell ref="U54:AD54"/>
    <mergeCell ref="J45:AD49"/>
    <mergeCell ref="U52:AD52"/>
    <mergeCell ref="Q53:T53"/>
    <mergeCell ref="U53:AD53"/>
    <mergeCell ref="Z36:AD39"/>
    <mergeCell ref="AC41:AD41"/>
    <mergeCell ref="N42:O42"/>
    <mergeCell ref="N41:O41"/>
    <mergeCell ref="N40:O40"/>
    <mergeCell ref="P41:R41"/>
    <mergeCell ref="X40:Y40"/>
    <mergeCell ref="Z42:AB42"/>
    <mergeCell ref="Z41:AB41"/>
    <mergeCell ref="Z40:AB40"/>
    <mergeCell ref="B58:E58"/>
    <mergeCell ref="B56:E56"/>
    <mergeCell ref="B55:E55"/>
    <mergeCell ref="B57:E57"/>
    <mergeCell ref="F57:O57"/>
    <mergeCell ref="N58:O58"/>
    <mergeCell ref="I58:J58"/>
    <mergeCell ref="K58:M58"/>
    <mergeCell ref="F58:H58"/>
    <mergeCell ref="F56:I56"/>
    <mergeCell ref="P36:S39"/>
    <mergeCell ref="P43:R43"/>
    <mergeCell ref="P42:R42"/>
    <mergeCell ref="J39:O39"/>
    <mergeCell ref="J38:O38"/>
    <mergeCell ref="J36:O37"/>
    <mergeCell ref="J40:M40"/>
    <mergeCell ref="N43:O43"/>
    <mergeCell ref="P40:R40"/>
    <mergeCell ref="J56:K56"/>
    <mergeCell ref="L56:O56"/>
    <mergeCell ref="B36:E39"/>
    <mergeCell ref="J55:K55"/>
    <mergeCell ref="L55:O55"/>
    <mergeCell ref="F55:I55"/>
    <mergeCell ref="F40:I40"/>
    <mergeCell ref="F36:I39"/>
    <mergeCell ref="U31:V31"/>
    <mergeCell ref="X31:Y31"/>
    <mergeCell ref="Q32:R32"/>
    <mergeCell ref="F70:O70"/>
    <mergeCell ref="Q70:T70"/>
    <mergeCell ref="U70:AD70"/>
    <mergeCell ref="B44:AD44"/>
    <mergeCell ref="B45:I49"/>
    <mergeCell ref="B54:E54"/>
    <mergeCell ref="F54:O54"/>
    <mergeCell ref="T36:Y36"/>
    <mergeCell ref="T37:Y37"/>
    <mergeCell ref="B42:E43"/>
    <mergeCell ref="B40:E41"/>
    <mergeCell ref="J42:M42"/>
    <mergeCell ref="J41:M41"/>
    <mergeCell ref="F42:I42"/>
    <mergeCell ref="F41:I41"/>
    <mergeCell ref="F43:I43"/>
    <mergeCell ref="J43:M43"/>
    <mergeCell ref="AC43:AD43"/>
    <mergeCell ref="B53:E53"/>
    <mergeCell ref="B52:E52"/>
    <mergeCell ref="F52:O52"/>
    <mergeCell ref="Q52:T52"/>
    <mergeCell ref="F53:O53"/>
    <mergeCell ref="T43:W43"/>
    <mergeCell ref="X43:Y43"/>
    <mergeCell ref="AC40:AD40"/>
    <mergeCell ref="U32:V32"/>
    <mergeCell ref="X32:Y32"/>
    <mergeCell ref="Z43:AB43"/>
    <mergeCell ref="T42:W42"/>
    <mergeCell ref="T40:W40"/>
    <mergeCell ref="X42:Y42"/>
    <mergeCell ref="X41:Y41"/>
    <mergeCell ref="AC42:AD42"/>
    <mergeCell ref="T41:W41"/>
    <mergeCell ref="T39:Y39"/>
    <mergeCell ref="T38:Y38"/>
    <mergeCell ref="A2:AD2"/>
    <mergeCell ref="U5:AD5"/>
    <mergeCell ref="U6:AD6"/>
    <mergeCell ref="U7:AD7"/>
    <mergeCell ref="N5:T5"/>
    <mergeCell ref="L30:M30"/>
    <mergeCell ref="N31:O31"/>
    <mergeCell ref="N30:O30"/>
    <mergeCell ref="L32:M32"/>
    <mergeCell ref="L31:M31"/>
    <mergeCell ref="B29:I32"/>
    <mergeCell ref="J31:K32"/>
    <mergeCell ref="L29:M29"/>
    <mergeCell ref="J29:K30"/>
    <mergeCell ref="N32:O32"/>
    <mergeCell ref="N6:T6"/>
    <mergeCell ref="N7:T7"/>
    <mergeCell ref="R19:S19"/>
    <mergeCell ref="Q31:R31"/>
    <mergeCell ref="N28:O28"/>
    <mergeCell ref="Q28:R28"/>
    <mergeCell ref="N27:O27"/>
    <mergeCell ref="K21:P21"/>
    <mergeCell ref="K20:P20"/>
    <mergeCell ref="B13:I13"/>
    <mergeCell ref="J13:AD13"/>
    <mergeCell ref="B14:I15"/>
    <mergeCell ref="V14:W14"/>
    <mergeCell ref="X14:AD14"/>
    <mergeCell ref="K14:O14"/>
    <mergeCell ref="U27:V27"/>
    <mergeCell ref="Q21:AD22"/>
    <mergeCell ref="B24:I25"/>
    <mergeCell ref="B23:I23"/>
    <mergeCell ref="B27:I28"/>
    <mergeCell ref="J28:K28"/>
    <mergeCell ref="J27:K27"/>
    <mergeCell ref="B26:I26"/>
    <mergeCell ref="J26:AD26"/>
    <mergeCell ref="B20:I22"/>
    <mergeCell ref="K22:P22"/>
    <mergeCell ref="B19:I19"/>
    <mergeCell ref="R15:AD15"/>
    <mergeCell ref="J15:L15"/>
    <mergeCell ref="O19:P19"/>
    <mergeCell ref="J19:K19"/>
    <mergeCell ref="L19:M19"/>
    <mergeCell ref="M15:P15"/>
    <mergeCell ref="U30:V30"/>
    <mergeCell ref="O23:Q23"/>
    <mergeCell ref="X30:Y30"/>
    <mergeCell ref="Q29:R29"/>
    <mergeCell ref="N29:O29"/>
    <mergeCell ref="Q30:R30"/>
    <mergeCell ref="M23:N23"/>
    <mergeCell ref="R23:S23"/>
    <mergeCell ref="W24:AD24"/>
    <mergeCell ref="X27:Y27"/>
    <mergeCell ref="A99:AD99"/>
    <mergeCell ref="T23:AD23"/>
    <mergeCell ref="U28:V28"/>
    <mergeCell ref="X28:Y28"/>
    <mergeCell ref="X29:Y29"/>
    <mergeCell ref="U29:V29"/>
    <mergeCell ref="AC27:AD27"/>
    <mergeCell ref="Q27:R27"/>
    <mergeCell ref="K24:T24"/>
    <mergeCell ref="J23:K23"/>
  </mergeCells>
  <printOptions/>
  <pageMargins left="0.7874015748031497" right="0.7874015748031497" top="0.5905511811023623" bottom="0.5905511811023623" header="0.3937007874015748" footer="0.393700787401574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BO107"/>
  <sheetViews>
    <sheetView showGridLines="0" zoomScale="85" zoomScaleNormal="85" zoomScaleSheetLayoutView="70" zoomScalePageLayoutView="0" workbookViewId="0" topLeftCell="A1">
      <selection activeCell="R6" sqref="R6:AD6"/>
    </sheetView>
  </sheetViews>
  <sheetFormatPr defaultColWidth="2.59765625" defaultRowHeight="18" customHeight="1"/>
  <cols>
    <col min="1" max="30" width="2.8984375" style="110" customWidth="1"/>
    <col min="31" max="31" width="2.3984375" style="110" hidden="1" customWidth="1"/>
    <col min="32" max="37" width="2.59765625" style="110" hidden="1" customWidth="1"/>
    <col min="38" max="39" width="6.69921875" style="110" hidden="1" customWidth="1"/>
    <col min="40" max="40" width="15.19921875" style="110" hidden="1" customWidth="1"/>
    <col min="41" max="41" width="4.69921875" style="110" hidden="1" customWidth="1"/>
    <col min="42" max="42" width="7.69921875" style="110" hidden="1" customWidth="1"/>
    <col min="43" max="44" width="2.59765625" style="110" hidden="1" customWidth="1"/>
    <col min="45" max="47" width="6.5" style="110" hidden="1" customWidth="1"/>
    <col min="48" max="52" width="0.4921875" style="110" hidden="1" customWidth="1"/>
    <col min="53" max="59" width="6.5" style="110" hidden="1" customWidth="1"/>
    <col min="60" max="70" width="6.5" style="110" customWidth="1"/>
    <col min="71" max="16384" width="2.59765625" style="110" customWidth="1"/>
  </cols>
  <sheetData>
    <row r="1" spans="1:40" ht="18" customHeight="1">
      <c r="A1" s="144" t="s">
        <v>95</v>
      </c>
      <c r="AL1" s="145"/>
      <c r="AM1" s="146"/>
      <c r="AN1" s="108" t="s">
        <v>327</v>
      </c>
    </row>
    <row r="2" spans="1:40" ht="18" customHeight="1">
      <c r="A2" s="597" t="s">
        <v>0</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L2" s="147" t="s">
        <v>308</v>
      </c>
      <c r="AM2" s="148" t="s">
        <v>388</v>
      </c>
      <c r="AN2" s="109" t="s">
        <v>328</v>
      </c>
    </row>
    <row r="3" spans="20:40" ht="18.75" customHeight="1" thickBot="1">
      <c r="T3" s="598" t="s">
        <v>32</v>
      </c>
      <c r="U3" s="598"/>
      <c r="V3" s="599">
        <v>27</v>
      </c>
      <c r="W3" s="599"/>
      <c r="X3" s="110" t="s">
        <v>29</v>
      </c>
      <c r="Y3" s="599">
        <v>3</v>
      </c>
      <c r="Z3" s="599"/>
      <c r="AA3" s="110" t="s">
        <v>245</v>
      </c>
      <c r="AB3" s="599">
        <v>10</v>
      </c>
      <c r="AC3" s="599"/>
      <c r="AD3" s="111" t="s">
        <v>31</v>
      </c>
      <c r="AL3" s="147" t="s">
        <v>309</v>
      </c>
      <c r="AM3" s="150" t="s">
        <v>387</v>
      </c>
      <c r="AN3" s="112" t="s">
        <v>386</v>
      </c>
    </row>
    <row r="4" spans="1:44" ht="18" customHeight="1">
      <c r="A4" s="600" t="s">
        <v>41</v>
      </c>
      <c r="B4" s="600"/>
      <c r="C4" s="600"/>
      <c r="D4" s="599" t="s">
        <v>311</v>
      </c>
      <c r="E4" s="599"/>
      <c r="F4" s="599"/>
      <c r="G4" s="110" t="s">
        <v>246</v>
      </c>
      <c r="I4" s="233">
        <f>AR4</f>
      </c>
      <c r="AL4" s="147" t="s">
        <v>310</v>
      </c>
      <c r="AN4" s="109" t="s">
        <v>385</v>
      </c>
      <c r="AR4" s="110">
        <f>IF(D4&lt;&gt;"","","!")</f>
      </c>
    </row>
    <row r="5" spans="11:40" ht="27" customHeight="1" thickBot="1">
      <c r="K5" s="594" t="s">
        <v>1</v>
      </c>
      <c r="L5" s="594"/>
      <c r="M5" s="594"/>
      <c r="N5" s="594"/>
      <c r="O5" s="594"/>
      <c r="P5" s="594"/>
      <c r="Q5" s="594"/>
      <c r="R5" s="419" t="s">
        <v>384</v>
      </c>
      <c r="S5" s="419"/>
      <c r="T5" s="419"/>
      <c r="U5" s="419"/>
      <c r="V5" s="419"/>
      <c r="W5" s="419"/>
      <c r="X5" s="419"/>
      <c r="Y5" s="419"/>
      <c r="Z5" s="419"/>
      <c r="AA5" s="419"/>
      <c r="AB5" s="419"/>
      <c r="AC5" s="419"/>
      <c r="AD5" s="419"/>
      <c r="AL5" s="147" t="s">
        <v>311</v>
      </c>
      <c r="AN5" s="113" t="s">
        <v>295</v>
      </c>
    </row>
    <row r="6" spans="11:40" ht="27" customHeight="1" thickBot="1">
      <c r="K6" s="594" t="s">
        <v>2</v>
      </c>
      <c r="L6" s="595"/>
      <c r="M6" s="595"/>
      <c r="N6" s="595"/>
      <c r="O6" s="595"/>
      <c r="P6" s="595"/>
      <c r="Q6" s="595"/>
      <c r="R6" s="419" t="s">
        <v>383</v>
      </c>
      <c r="S6" s="419"/>
      <c r="T6" s="419"/>
      <c r="U6" s="419"/>
      <c r="V6" s="419"/>
      <c r="W6" s="419"/>
      <c r="X6" s="419"/>
      <c r="Y6" s="419"/>
      <c r="Z6" s="419"/>
      <c r="AA6" s="419"/>
      <c r="AB6" s="419"/>
      <c r="AC6" s="419"/>
      <c r="AD6" s="419"/>
      <c r="AE6" s="152"/>
      <c r="AL6" s="147" t="s">
        <v>312</v>
      </c>
      <c r="AN6" s="114"/>
    </row>
    <row r="7" spans="11:38" ht="27" customHeight="1">
      <c r="K7" s="596" t="s">
        <v>123</v>
      </c>
      <c r="L7" s="595"/>
      <c r="M7" s="595"/>
      <c r="N7" s="595"/>
      <c r="O7" s="595"/>
      <c r="P7" s="595"/>
      <c r="Q7" s="595"/>
      <c r="R7" s="419" t="s">
        <v>382</v>
      </c>
      <c r="S7" s="419"/>
      <c r="T7" s="419"/>
      <c r="U7" s="419"/>
      <c r="V7" s="419"/>
      <c r="W7" s="419"/>
      <c r="X7" s="419"/>
      <c r="Y7" s="419"/>
      <c r="Z7" s="419"/>
      <c r="AA7" s="419"/>
      <c r="AB7" s="419"/>
      <c r="AC7" s="419"/>
      <c r="AD7" s="419"/>
      <c r="AL7" s="147" t="s">
        <v>313</v>
      </c>
    </row>
    <row r="8" ht="6" customHeight="1" thickBot="1">
      <c r="AL8" s="147" t="s">
        <v>314</v>
      </c>
    </row>
    <row r="9" spans="1:40" ht="18" customHeight="1" thickBot="1">
      <c r="A9" s="110" t="s">
        <v>3</v>
      </c>
      <c r="AL9" s="147" t="s">
        <v>315</v>
      </c>
      <c r="AN9" s="115"/>
    </row>
    <row r="10" spans="38:40" ht="6" customHeight="1" thickBot="1">
      <c r="AL10" s="147" t="s">
        <v>316</v>
      </c>
      <c r="AN10" s="115"/>
    </row>
    <row r="11" spans="1:40" ht="28.5" customHeight="1">
      <c r="A11" s="110" t="s">
        <v>247</v>
      </c>
      <c r="AL11" s="147" t="s">
        <v>317</v>
      </c>
      <c r="AN11" s="116"/>
    </row>
    <row r="12" spans="1:40" ht="18" customHeight="1" thickBot="1">
      <c r="A12" s="233">
        <f>AM12</f>
      </c>
      <c r="B12" s="481" t="s">
        <v>248</v>
      </c>
      <c r="C12" s="481"/>
      <c r="D12" s="481"/>
      <c r="E12" s="481"/>
      <c r="F12" s="481"/>
      <c r="G12" s="481"/>
      <c r="H12" s="481"/>
      <c r="I12" s="481"/>
      <c r="J12" s="577" t="s">
        <v>130</v>
      </c>
      <c r="K12" s="578"/>
      <c r="L12" s="578"/>
      <c r="M12" s="578"/>
      <c r="N12" s="578"/>
      <c r="O12" s="578"/>
      <c r="P12" s="578"/>
      <c r="Q12" s="578"/>
      <c r="R12" s="578"/>
      <c r="S12" s="578"/>
      <c r="T12" s="578"/>
      <c r="U12" s="578"/>
      <c r="V12" s="578"/>
      <c r="W12" s="578"/>
      <c r="X12" s="578"/>
      <c r="Y12" s="578"/>
      <c r="Z12" s="578"/>
      <c r="AA12" s="578"/>
      <c r="AB12" s="578"/>
      <c r="AC12" s="578"/>
      <c r="AD12" s="579"/>
      <c r="AL12" s="147" t="s">
        <v>318</v>
      </c>
      <c r="AM12" s="110">
        <f>IF(J12&lt;&gt;"","","!")</f>
      </c>
      <c r="AN12" s="117"/>
    </row>
    <row r="13" spans="1:67" ht="18" customHeight="1">
      <c r="A13" s="233">
        <f>AR13</f>
      </c>
      <c r="B13" s="537" t="s">
        <v>6</v>
      </c>
      <c r="C13" s="538"/>
      <c r="D13" s="538"/>
      <c r="E13" s="538"/>
      <c r="F13" s="538"/>
      <c r="G13" s="538"/>
      <c r="H13" s="538"/>
      <c r="I13" s="539"/>
      <c r="J13" s="154" t="s">
        <v>381</v>
      </c>
      <c r="K13" s="591" t="s">
        <v>380</v>
      </c>
      <c r="L13" s="591"/>
      <c r="M13" s="591"/>
      <c r="N13" s="155" t="s">
        <v>375</v>
      </c>
      <c r="O13" s="591" t="s">
        <v>379</v>
      </c>
      <c r="P13" s="591"/>
      <c r="Q13" s="156"/>
      <c r="R13" s="156"/>
      <c r="S13" s="156"/>
      <c r="T13" s="156"/>
      <c r="U13" s="156"/>
      <c r="V13" s="518" t="s">
        <v>378</v>
      </c>
      <c r="W13" s="518"/>
      <c r="X13" s="512" t="s">
        <v>377</v>
      </c>
      <c r="Y13" s="512"/>
      <c r="Z13" s="591" t="s">
        <v>376</v>
      </c>
      <c r="AA13" s="591"/>
      <c r="AB13" s="143" t="s">
        <v>375</v>
      </c>
      <c r="AC13" s="592" t="s">
        <v>374</v>
      </c>
      <c r="AD13" s="593"/>
      <c r="AL13" s="147" t="s">
        <v>319</v>
      </c>
      <c r="AM13" s="110">
        <f>IF(K13&lt;&gt;"",1,0)</f>
        <v>1</v>
      </c>
      <c r="AN13" s="110">
        <f>IF(O13&lt;&gt;"",1,0)</f>
        <v>1</v>
      </c>
      <c r="AO13" s="110">
        <f>IF(Z13&lt;&gt;"",1,0)</f>
        <v>1</v>
      </c>
      <c r="AP13" s="110">
        <f>IF(AC13&lt;&gt;"",1,0)</f>
        <v>1</v>
      </c>
      <c r="AQ13" s="110">
        <f>SUM(AM13:AP13)</f>
        <v>4</v>
      </c>
      <c r="AR13" s="110">
        <f>IF(AQ13&lt;4,"!","")</f>
      </c>
      <c r="BI13" s="152"/>
      <c r="BJ13" s="152"/>
      <c r="BK13" s="152"/>
      <c r="BL13" s="152"/>
      <c r="BM13" s="152"/>
      <c r="BN13" s="152"/>
      <c r="BO13" s="152"/>
    </row>
    <row r="14" spans="1:67" ht="18" customHeight="1" thickBot="1">
      <c r="A14" s="233">
        <f>AM14</f>
      </c>
      <c r="B14" s="544"/>
      <c r="C14" s="545"/>
      <c r="D14" s="545"/>
      <c r="E14" s="545"/>
      <c r="F14" s="545"/>
      <c r="G14" s="545"/>
      <c r="H14" s="545"/>
      <c r="I14" s="586"/>
      <c r="J14" s="454" t="s">
        <v>41</v>
      </c>
      <c r="K14" s="455"/>
      <c r="L14" s="583" t="str">
        <f>IF(D4="","",D4)</f>
        <v>中</v>
      </c>
      <c r="M14" s="583"/>
      <c r="N14" s="583"/>
      <c r="O14" s="157" t="s">
        <v>42</v>
      </c>
      <c r="P14" s="584" t="s">
        <v>373</v>
      </c>
      <c r="Q14" s="584"/>
      <c r="R14" s="584"/>
      <c r="S14" s="584"/>
      <c r="T14" s="584"/>
      <c r="U14" s="584"/>
      <c r="V14" s="584"/>
      <c r="W14" s="584"/>
      <c r="X14" s="584"/>
      <c r="Y14" s="584"/>
      <c r="Z14" s="584"/>
      <c r="AA14" s="584"/>
      <c r="AB14" s="584"/>
      <c r="AC14" s="584"/>
      <c r="AD14" s="585"/>
      <c r="AL14" s="147" t="s">
        <v>320</v>
      </c>
      <c r="AM14" s="110">
        <f>IF(P14&lt;&gt;"","","!")</f>
      </c>
      <c r="AN14" s="118"/>
      <c r="BI14" s="152"/>
      <c r="BJ14" s="234"/>
      <c r="BK14" s="234"/>
      <c r="BL14" s="234"/>
      <c r="BM14" s="234"/>
      <c r="BN14" s="234"/>
      <c r="BO14" s="234"/>
    </row>
    <row r="15" spans="1:67" ht="18" customHeight="1" thickBot="1">
      <c r="A15" s="233">
        <f>AR15</f>
      </c>
      <c r="B15" s="537" t="s">
        <v>249</v>
      </c>
      <c r="C15" s="538"/>
      <c r="D15" s="538"/>
      <c r="E15" s="538"/>
      <c r="F15" s="538"/>
      <c r="G15" s="538"/>
      <c r="H15" s="538"/>
      <c r="I15" s="539"/>
      <c r="J15" s="158" t="s">
        <v>348</v>
      </c>
      <c r="K15" s="587" t="s">
        <v>250</v>
      </c>
      <c r="L15" s="587"/>
      <c r="M15" s="587"/>
      <c r="N15" s="587"/>
      <c r="O15" s="587"/>
      <c r="P15" s="587"/>
      <c r="Q15" s="159" t="s">
        <v>326</v>
      </c>
      <c r="R15" s="587" t="s">
        <v>251</v>
      </c>
      <c r="S15" s="587"/>
      <c r="T15" s="587"/>
      <c r="U15" s="587"/>
      <c r="V15" s="587"/>
      <c r="W15" s="587"/>
      <c r="X15" s="159" t="s">
        <v>326</v>
      </c>
      <c r="Y15" s="587"/>
      <c r="Z15" s="587"/>
      <c r="AA15" s="587"/>
      <c r="AB15" s="587"/>
      <c r="AC15" s="587"/>
      <c r="AD15" s="588"/>
      <c r="AL15" s="147" t="s">
        <v>321</v>
      </c>
      <c r="AM15" s="160">
        <f>IF(J15="■",1,0)</f>
        <v>1</v>
      </c>
      <c r="AN15" s="161">
        <f>IF(Q15="■",1,0)</f>
        <v>0</v>
      </c>
      <c r="AO15" s="161"/>
      <c r="AP15" s="162">
        <f>IF(X15="■",1,0)</f>
        <v>0</v>
      </c>
      <c r="AQ15" s="110">
        <f>SUM(AM15:AP15)</f>
        <v>1</v>
      </c>
      <c r="AR15" s="110">
        <f>IF(AQ15=1,"","!")</f>
      </c>
      <c r="BI15" s="153"/>
      <c r="BJ15" s="234"/>
      <c r="BK15" s="234"/>
      <c r="BL15" s="234"/>
      <c r="BM15" s="234"/>
      <c r="BN15" s="234"/>
      <c r="BO15" s="234"/>
    </row>
    <row r="16" spans="1:38" ht="18" customHeight="1" hidden="1">
      <c r="A16" s="163"/>
      <c r="B16" s="544"/>
      <c r="C16" s="545"/>
      <c r="D16" s="545"/>
      <c r="E16" s="545"/>
      <c r="F16" s="545"/>
      <c r="G16" s="545"/>
      <c r="H16" s="545"/>
      <c r="I16" s="586"/>
      <c r="J16" s="164" t="s">
        <v>372</v>
      </c>
      <c r="K16" s="589" t="s">
        <v>252</v>
      </c>
      <c r="L16" s="589"/>
      <c r="M16" s="589"/>
      <c r="N16" s="589"/>
      <c r="O16" s="589"/>
      <c r="P16" s="589"/>
      <c r="Q16" s="165" t="s">
        <v>372</v>
      </c>
      <c r="R16" s="589" t="s">
        <v>253</v>
      </c>
      <c r="S16" s="589"/>
      <c r="T16" s="589"/>
      <c r="U16" s="589"/>
      <c r="V16" s="589"/>
      <c r="W16" s="589"/>
      <c r="X16" s="165" t="s">
        <v>372</v>
      </c>
      <c r="Y16" s="589" t="s">
        <v>254</v>
      </c>
      <c r="Z16" s="589"/>
      <c r="AA16" s="589"/>
      <c r="AB16" s="589"/>
      <c r="AC16" s="589"/>
      <c r="AD16" s="590"/>
      <c r="AL16" s="147" t="s">
        <v>322</v>
      </c>
    </row>
    <row r="17" spans="1:44" ht="18" customHeight="1" thickBot="1">
      <c r="A17" s="233">
        <f>AR17</f>
      </c>
      <c r="B17" s="569" t="s">
        <v>255</v>
      </c>
      <c r="C17" s="570"/>
      <c r="D17" s="570"/>
      <c r="E17" s="570"/>
      <c r="F17" s="570"/>
      <c r="G17" s="570"/>
      <c r="H17" s="570"/>
      <c r="I17" s="571"/>
      <c r="J17" s="574">
        <v>500</v>
      </c>
      <c r="K17" s="575"/>
      <c r="L17" s="575"/>
      <c r="M17" s="119" t="s">
        <v>371</v>
      </c>
      <c r="N17" s="166">
        <v>50</v>
      </c>
      <c r="O17" s="131" t="s">
        <v>370</v>
      </c>
      <c r="P17" s="132"/>
      <c r="Q17" s="576" t="s">
        <v>256</v>
      </c>
      <c r="R17" s="576"/>
      <c r="S17" s="576"/>
      <c r="T17" s="576"/>
      <c r="U17" s="576"/>
      <c r="V17" s="576"/>
      <c r="W17" s="576"/>
      <c r="X17" s="576"/>
      <c r="Y17" s="577" t="s">
        <v>369</v>
      </c>
      <c r="Z17" s="578"/>
      <c r="AA17" s="578"/>
      <c r="AB17" s="578"/>
      <c r="AC17" s="578"/>
      <c r="AD17" s="579"/>
      <c r="AL17" s="147" t="s">
        <v>323</v>
      </c>
      <c r="AM17" s="160">
        <f>IF(J17&lt;&gt;"",1,0)</f>
        <v>1</v>
      </c>
      <c r="AN17" s="162">
        <f>IF(Y17&lt;&gt;"",1,0)</f>
        <v>1</v>
      </c>
      <c r="AO17" s="110">
        <f>SUM(AM17:AN17)</f>
        <v>2</v>
      </c>
      <c r="AR17" s="110">
        <f>IF(AO17=2,"","!")</f>
      </c>
    </row>
    <row r="18" spans="1:44" ht="18" customHeight="1" thickBot="1">
      <c r="A18" s="233">
        <f>AR18</f>
      </c>
      <c r="B18" s="569" t="s">
        <v>257</v>
      </c>
      <c r="C18" s="570"/>
      <c r="D18" s="570"/>
      <c r="E18" s="570"/>
      <c r="F18" s="570"/>
      <c r="G18" s="570"/>
      <c r="H18" s="570"/>
      <c r="I18" s="571"/>
      <c r="J18" s="167" t="s">
        <v>348</v>
      </c>
      <c r="K18" s="130" t="s">
        <v>59</v>
      </c>
      <c r="L18" s="235">
        <f>AM19</f>
      </c>
      <c r="M18" s="130"/>
      <c r="N18" s="168" t="s">
        <v>326</v>
      </c>
      <c r="O18" s="169" t="s">
        <v>60</v>
      </c>
      <c r="P18" s="132"/>
      <c r="Q18" s="580" t="s">
        <v>258</v>
      </c>
      <c r="R18" s="576"/>
      <c r="S18" s="576"/>
      <c r="T18" s="576"/>
      <c r="U18" s="576"/>
      <c r="V18" s="576"/>
      <c r="W18" s="576"/>
      <c r="X18" s="576"/>
      <c r="Y18" s="581">
        <v>36</v>
      </c>
      <c r="Z18" s="582"/>
      <c r="AA18" s="131" t="s">
        <v>368</v>
      </c>
      <c r="AB18" s="170">
        <v>0</v>
      </c>
      <c r="AC18" s="131" t="s">
        <v>367</v>
      </c>
      <c r="AD18" s="236">
        <f>AM19</f>
      </c>
      <c r="AL18" s="147" t="s">
        <v>324</v>
      </c>
      <c r="AM18" s="160">
        <f>IF(J18="■",1,0)</f>
        <v>1</v>
      </c>
      <c r="AN18" s="162">
        <f>IF(N18="■",1,0)</f>
        <v>0</v>
      </c>
      <c r="AO18" s="110">
        <f>SUM(AM18:AN18)</f>
        <v>1</v>
      </c>
      <c r="AR18" s="110">
        <f>IF(AO18=1,"","!")</f>
      </c>
    </row>
    <row r="19" spans="1:40" ht="18" customHeight="1" thickBot="1">
      <c r="A19" s="233">
        <f>AN19</f>
      </c>
      <c r="B19" s="569" t="s">
        <v>347</v>
      </c>
      <c r="C19" s="570"/>
      <c r="D19" s="570"/>
      <c r="E19" s="570"/>
      <c r="F19" s="570"/>
      <c r="G19" s="570"/>
      <c r="H19" s="570"/>
      <c r="I19" s="571"/>
      <c r="J19" s="171" t="s">
        <v>259</v>
      </c>
      <c r="K19" s="131"/>
      <c r="L19" s="572">
        <f>U19+AB19</f>
        <v>15</v>
      </c>
      <c r="M19" s="572"/>
      <c r="N19" s="572"/>
      <c r="O19" s="572"/>
      <c r="P19" s="130" t="s">
        <v>260</v>
      </c>
      <c r="Q19" s="171" t="s">
        <v>261</v>
      </c>
      <c r="R19" s="131"/>
      <c r="S19" s="131"/>
      <c r="T19" s="131"/>
      <c r="U19" s="573">
        <v>5</v>
      </c>
      <c r="V19" s="573"/>
      <c r="W19" s="130" t="s">
        <v>260</v>
      </c>
      <c r="X19" s="171" t="s">
        <v>262</v>
      </c>
      <c r="Y19" s="131"/>
      <c r="Z19" s="131"/>
      <c r="AA19" s="131"/>
      <c r="AB19" s="573">
        <v>10</v>
      </c>
      <c r="AC19" s="573"/>
      <c r="AD19" s="172" t="s">
        <v>260</v>
      </c>
      <c r="AL19" s="173" t="s">
        <v>325</v>
      </c>
      <c r="AM19" s="110">
        <f>IF(AND(AM18=1,Y18&lt;&gt;""),"",IF(AND(AN18=1,Y18=""),"","!"))</f>
      </c>
      <c r="AN19" s="110">
        <f>IF(L19=0,"!","")</f>
      </c>
    </row>
    <row r="20" ht="5.25" customHeight="1">
      <c r="A20" s="149"/>
    </row>
    <row r="21" ht="18" customHeight="1">
      <c r="A21" s="232" t="s">
        <v>7</v>
      </c>
    </row>
    <row r="22" spans="1:30" ht="18" customHeight="1" thickBot="1">
      <c r="A22" s="149"/>
      <c r="B22" s="481" t="s">
        <v>8</v>
      </c>
      <c r="C22" s="481"/>
      <c r="D22" s="481"/>
      <c r="E22" s="481"/>
      <c r="F22" s="481"/>
      <c r="G22" s="481"/>
      <c r="H22" s="481"/>
      <c r="I22" s="481"/>
      <c r="J22" s="423" t="s">
        <v>332</v>
      </c>
      <c r="K22" s="424"/>
      <c r="L22" s="424">
        <v>24</v>
      </c>
      <c r="M22" s="424"/>
      <c r="N22" s="169" t="s">
        <v>29</v>
      </c>
      <c r="O22" s="424">
        <v>4</v>
      </c>
      <c r="P22" s="424"/>
      <c r="Q22" s="169" t="s">
        <v>30</v>
      </c>
      <c r="R22" s="424">
        <v>1</v>
      </c>
      <c r="S22" s="424"/>
      <c r="T22" s="169" t="s">
        <v>31</v>
      </c>
      <c r="U22" s="130"/>
      <c r="V22" s="130"/>
      <c r="W22" s="130"/>
      <c r="X22" s="130"/>
      <c r="Y22" s="130"/>
      <c r="Z22" s="130"/>
      <c r="AA22" s="130"/>
      <c r="AB22" s="130"/>
      <c r="AC22" s="130"/>
      <c r="AD22" s="172"/>
    </row>
    <row r="23" spans="1:44" ht="18" customHeight="1" thickBot="1">
      <c r="A23" s="233">
        <f>AR23</f>
      </c>
      <c r="B23" s="451" t="s">
        <v>263</v>
      </c>
      <c r="C23" s="425"/>
      <c r="D23" s="425"/>
      <c r="E23" s="425"/>
      <c r="F23" s="425"/>
      <c r="G23" s="425"/>
      <c r="H23" s="425"/>
      <c r="I23" s="426"/>
      <c r="J23" s="174" t="s">
        <v>348</v>
      </c>
      <c r="K23" s="130" t="s">
        <v>59</v>
      </c>
      <c r="L23" s="130"/>
      <c r="M23" s="168" t="s">
        <v>326</v>
      </c>
      <c r="N23" s="169" t="s">
        <v>60</v>
      </c>
      <c r="O23" s="553" t="s">
        <v>346</v>
      </c>
      <c r="P23" s="553"/>
      <c r="Q23" s="553"/>
      <c r="R23" s="553"/>
      <c r="S23" s="553"/>
      <c r="T23" s="553"/>
      <c r="U23" s="553"/>
      <c r="V23" s="553"/>
      <c r="W23" s="553"/>
      <c r="X23" s="553"/>
      <c r="Y23" s="553"/>
      <c r="Z23" s="553"/>
      <c r="AA23" s="553"/>
      <c r="AB23" s="553"/>
      <c r="AC23" s="553"/>
      <c r="AD23" s="554"/>
      <c r="AM23" s="175">
        <f>IF(J23="■",1,0)</f>
        <v>1</v>
      </c>
      <c r="AN23" s="162">
        <f>IF(M23="■",1,0)</f>
        <v>0</v>
      </c>
      <c r="AO23" s="110">
        <f>SUM(AM23:AN23)</f>
        <v>1</v>
      </c>
      <c r="AR23" s="110">
        <f>IF(AO23=1,"","!")</f>
      </c>
    </row>
    <row r="24" spans="1:30" ht="18" customHeight="1" thickBot="1">
      <c r="A24" s="151"/>
      <c r="B24" s="481" t="s">
        <v>394</v>
      </c>
      <c r="C24" s="481"/>
      <c r="D24" s="481"/>
      <c r="E24" s="481"/>
      <c r="F24" s="481"/>
      <c r="G24" s="481"/>
      <c r="H24" s="481"/>
      <c r="I24" s="481"/>
      <c r="J24" s="174" t="s">
        <v>348</v>
      </c>
      <c r="K24" s="568" t="s">
        <v>395</v>
      </c>
      <c r="L24" s="568"/>
      <c r="M24" s="568"/>
      <c r="N24" s="568"/>
      <c r="O24" s="568"/>
      <c r="P24" s="568"/>
      <c r="Q24" s="184" t="s">
        <v>326</v>
      </c>
      <c r="R24" s="568"/>
      <c r="S24" s="568"/>
      <c r="T24" s="568"/>
      <c r="U24" s="568"/>
      <c r="V24" s="568"/>
      <c r="W24" s="568"/>
      <c r="X24" s="184" t="s">
        <v>326</v>
      </c>
      <c r="Y24" s="568"/>
      <c r="Z24" s="568"/>
      <c r="AA24" s="568"/>
      <c r="AB24" s="568"/>
      <c r="AC24" s="568"/>
      <c r="AD24" s="601"/>
    </row>
    <row r="25" spans="1:39" ht="18" customHeight="1">
      <c r="A25" s="233">
        <f>Z25</f>
      </c>
      <c r="B25" s="481" t="s">
        <v>9</v>
      </c>
      <c r="C25" s="481"/>
      <c r="D25" s="481"/>
      <c r="E25" s="481"/>
      <c r="F25" s="481"/>
      <c r="G25" s="481"/>
      <c r="H25" s="481"/>
      <c r="I25" s="481"/>
      <c r="J25" s="158" t="s">
        <v>348</v>
      </c>
      <c r="K25" s="556" t="s">
        <v>345</v>
      </c>
      <c r="L25" s="556"/>
      <c r="M25" s="556"/>
      <c r="N25" s="556"/>
      <c r="O25" s="556"/>
      <c r="P25" s="557"/>
      <c r="Q25" s="176" t="s">
        <v>48</v>
      </c>
      <c r="R25" s="156"/>
      <c r="S25" s="156"/>
      <c r="T25" s="156"/>
      <c r="U25" s="156"/>
      <c r="V25" s="156"/>
      <c r="W25" s="156"/>
      <c r="X25" s="156"/>
      <c r="Y25" s="156"/>
      <c r="Z25" s="233">
        <f>AR26</f>
      </c>
      <c r="AA25" s="233">
        <f>Z25</f>
      </c>
      <c r="AB25" s="233">
        <f>Z25</f>
      </c>
      <c r="AC25" s="233">
        <f>Z25</f>
      </c>
      <c r="AD25" s="128"/>
      <c r="AM25" s="145">
        <f>IF(J25="■",1,0)</f>
        <v>1</v>
      </c>
    </row>
    <row r="26" spans="1:44" ht="18" customHeight="1">
      <c r="A26" s="233">
        <f>AR27</f>
      </c>
      <c r="B26" s="555"/>
      <c r="C26" s="555"/>
      <c r="D26" s="555"/>
      <c r="E26" s="555"/>
      <c r="F26" s="555"/>
      <c r="G26" s="555"/>
      <c r="H26" s="555"/>
      <c r="I26" s="555"/>
      <c r="J26" s="177" t="s">
        <v>348</v>
      </c>
      <c r="K26" s="558" t="s">
        <v>344</v>
      </c>
      <c r="L26" s="558"/>
      <c r="M26" s="558"/>
      <c r="N26" s="558"/>
      <c r="O26" s="558"/>
      <c r="P26" s="559"/>
      <c r="Q26" s="560" t="s">
        <v>366</v>
      </c>
      <c r="R26" s="561"/>
      <c r="S26" s="561"/>
      <c r="T26" s="561"/>
      <c r="U26" s="561"/>
      <c r="V26" s="561"/>
      <c r="W26" s="561"/>
      <c r="X26" s="561"/>
      <c r="Y26" s="561"/>
      <c r="Z26" s="561"/>
      <c r="AA26" s="561"/>
      <c r="AB26" s="561"/>
      <c r="AC26" s="561"/>
      <c r="AD26" s="562"/>
      <c r="AM26" s="147">
        <f>IF(J26="■",1,0)</f>
        <v>1</v>
      </c>
      <c r="AN26" s="110">
        <f>IF(AN27=3,0,1)</f>
        <v>1</v>
      </c>
      <c r="AO26" s="110">
        <f>IF(Q26&lt;&gt;"",0,1)</f>
        <v>0</v>
      </c>
      <c r="AR26" s="110">
        <f>IF(AND(AN26=1,AO26=1),"!","")</f>
      </c>
    </row>
    <row r="27" spans="1:44" ht="18" customHeight="1" thickBot="1">
      <c r="A27" s="233">
        <f>A26</f>
      </c>
      <c r="B27" s="555"/>
      <c r="C27" s="555"/>
      <c r="D27" s="555"/>
      <c r="E27" s="555"/>
      <c r="F27" s="555"/>
      <c r="G27" s="555"/>
      <c r="H27" s="555"/>
      <c r="I27" s="555"/>
      <c r="J27" s="178" t="s">
        <v>326</v>
      </c>
      <c r="K27" s="566" t="s">
        <v>343</v>
      </c>
      <c r="L27" s="566"/>
      <c r="M27" s="566"/>
      <c r="N27" s="566"/>
      <c r="O27" s="566"/>
      <c r="P27" s="567"/>
      <c r="Q27" s="563"/>
      <c r="R27" s="564"/>
      <c r="S27" s="564"/>
      <c r="T27" s="564"/>
      <c r="U27" s="564"/>
      <c r="V27" s="564"/>
      <c r="W27" s="564"/>
      <c r="X27" s="564"/>
      <c r="Y27" s="564"/>
      <c r="Z27" s="564"/>
      <c r="AA27" s="564"/>
      <c r="AB27" s="564"/>
      <c r="AC27" s="564"/>
      <c r="AD27" s="565"/>
      <c r="AM27" s="179">
        <f>IF(J27="■",1,0)</f>
        <v>0</v>
      </c>
      <c r="AN27" s="110">
        <f>SUM(AM25:AM27)</f>
        <v>2</v>
      </c>
      <c r="AR27" s="110">
        <f>IF(AN27&gt;0,"","!")</f>
      </c>
    </row>
    <row r="28" spans="1:40" ht="18" customHeight="1">
      <c r="A28" s="543">
        <f>AN29&amp;AN28</f>
      </c>
      <c r="B28" s="537" t="s">
        <v>10</v>
      </c>
      <c r="C28" s="538"/>
      <c r="D28" s="538"/>
      <c r="E28" s="538"/>
      <c r="F28" s="538"/>
      <c r="G28" s="538"/>
      <c r="H28" s="538"/>
      <c r="I28" s="538"/>
      <c r="J28" s="493" t="s">
        <v>264</v>
      </c>
      <c r="K28" s="494"/>
      <c r="L28" s="528">
        <v>0</v>
      </c>
      <c r="M28" s="528"/>
      <c r="N28" s="528"/>
      <c r="O28" s="121" t="s">
        <v>265</v>
      </c>
      <c r="P28" s="122"/>
      <c r="Q28" s="122"/>
      <c r="R28" s="121"/>
      <c r="S28" s="123"/>
      <c r="T28" s="546" t="s">
        <v>342</v>
      </c>
      <c r="U28" s="546"/>
      <c r="V28" s="546"/>
      <c r="W28" s="546"/>
      <c r="X28" s="546"/>
      <c r="Y28" s="546"/>
      <c r="Z28" s="546"/>
      <c r="AA28" s="546"/>
      <c r="AB28" s="546"/>
      <c r="AC28" s="546"/>
      <c r="AD28" s="547"/>
      <c r="AL28" s="175">
        <f>IF(L28&lt;&gt;"",0,1)</f>
        <v>0</v>
      </c>
      <c r="AM28" s="180">
        <f>IF(L29&gt;=L28,0,1)</f>
        <v>0</v>
      </c>
      <c r="AN28" s="110">
        <f>IF(AND(L28=0,Y29=""),"!","")</f>
      </c>
    </row>
    <row r="29" spans="1:40" ht="18" customHeight="1">
      <c r="A29" s="543"/>
      <c r="B29" s="544"/>
      <c r="C29" s="545"/>
      <c r="D29" s="545"/>
      <c r="E29" s="545"/>
      <c r="F29" s="545"/>
      <c r="G29" s="545"/>
      <c r="H29" s="545"/>
      <c r="I29" s="545"/>
      <c r="J29" s="482" t="s">
        <v>266</v>
      </c>
      <c r="K29" s="458"/>
      <c r="L29" s="525">
        <v>5</v>
      </c>
      <c r="M29" s="525"/>
      <c r="N29" s="525"/>
      <c r="O29" s="125" t="s">
        <v>267</v>
      </c>
      <c r="P29" s="126"/>
      <c r="Q29" s="126"/>
      <c r="R29" s="125"/>
      <c r="S29" s="127"/>
      <c r="T29" s="548" t="s">
        <v>341</v>
      </c>
      <c r="U29" s="549"/>
      <c r="V29" s="549"/>
      <c r="W29" s="549"/>
      <c r="X29" s="549"/>
      <c r="Y29" s="550" t="s">
        <v>302</v>
      </c>
      <c r="Z29" s="551"/>
      <c r="AA29" s="551"/>
      <c r="AB29" s="551"/>
      <c r="AC29" s="551"/>
      <c r="AD29" s="552"/>
      <c r="AL29" s="181">
        <f>IF(L29&lt;&gt;"",0,1)</f>
        <v>0</v>
      </c>
      <c r="AM29" s="182">
        <f>AL28+AM28+AL29</f>
        <v>0</v>
      </c>
      <c r="AN29" s="110">
        <f>IF(AM29=0,"","!")</f>
      </c>
    </row>
    <row r="30" spans="1:44" ht="18" customHeight="1">
      <c r="A30" s="233">
        <f>AP30&amp;AQ30&amp;AR30</f>
      </c>
      <c r="B30" s="537" t="s">
        <v>268</v>
      </c>
      <c r="C30" s="538"/>
      <c r="D30" s="538"/>
      <c r="E30" s="538"/>
      <c r="F30" s="538"/>
      <c r="G30" s="538"/>
      <c r="H30" s="538"/>
      <c r="I30" s="539"/>
      <c r="J30" s="183" t="s">
        <v>348</v>
      </c>
      <c r="K30" s="156" t="s">
        <v>114</v>
      </c>
      <c r="L30" s="156"/>
      <c r="M30" s="156"/>
      <c r="N30" s="156"/>
      <c r="O30" s="184" t="s">
        <v>348</v>
      </c>
      <c r="P30" s="156" t="s">
        <v>340</v>
      </c>
      <c r="Q30" s="156"/>
      <c r="R30" s="156"/>
      <c r="S30" s="184" t="s">
        <v>326</v>
      </c>
      <c r="T30" s="518" t="s">
        <v>269</v>
      </c>
      <c r="U30" s="518"/>
      <c r="V30" s="518"/>
      <c r="W30" s="606"/>
      <c r="X30" s="606"/>
      <c r="Y30" s="606"/>
      <c r="Z30" s="606"/>
      <c r="AA30" s="606"/>
      <c r="AB30" s="606"/>
      <c r="AC30" s="606"/>
      <c r="AD30" s="128" t="s">
        <v>339</v>
      </c>
      <c r="AL30" s="141">
        <f>IF(J30="■",1,0)</f>
        <v>1</v>
      </c>
      <c r="AM30" s="141">
        <f>IF(O30="■",1,0)</f>
        <v>1</v>
      </c>
      <c r="AN30" s="141">
        <f>IF(S30="■",1,0)</f>
        <v>0</v>
      </c>
      <c r="AO30" s="110">
        <f>SUM(AL30:AN30)</f>
        <v>2</v>
      </c>
      <c r="AP30" s="110">
        <f>IF(AO30=0,"!","")</f>
      </c>
      <c r="AQ30" s="110">
        <f>IF(AND(AN30=1,W30=""),"!","")</f>
      </c>
      <c r="AR30" s="110">
        <f>IF(AND(AN30=0,W30&lt;&gt;""),"!","")</f>
      </c>
    </row>
    <row r="31" spans="1:46" ht="18" customHeight="1" thickBot="1">
      <c r="A31" s="233">
        <f>AS31</f>
      </c>
      <c r="B31" s="451" t="s">
        <v>271</v>
      </c>
      <c r="C31" s="425"/>
      <c r="D31" s="425"/>
      <c r="E31" s="425"/>
      <c r="F31" s="425"/>
      <c r="G31" s="425"/>
      <c r="H31" s="425"/>
      <c r="I31" s="426"/>
      <c r="J31" s="129"/>
      <c r="K31" s="130"/>
      <c r="L31" s="184" t="s">
        <v>348</v>
      </c>
      <c r="M31" s="130" t="s">
        <v>272</v>
      </c>
      <c r="N31" s="131"/>
      <c r="O31" s="184" t="s">
        <v>348</v>
      </c>
      <c r="P31" s="130" t="s">
        <v>273</v>
      </c>
      <c r="Q31" s="131"/>
      <c r="R31" s="184" t="s">
        <v>348</v>
      </c>
      <c r="S31" s="130" t="s">
        <v>274</v>
      </c>
      <c r="T31" s="131"/>
      <c r="U31" s="184" t="s">
        <v>348</v>
      </c>
      <c r="V31" s="130" t="s">
        <v>275</v>
      </c>
      <c r="W31" s="131"/>
      <c r="X31" s="184" t="s">
        <v>348</v>
      </c>
      <c r="Y31" s="130" t="s">
        <v>276</v>
      </c>
      <c r="Z31" s="131"/>
      <c r="AA31" s="184" t="s">
        <v>348</v>
      </c>
      <c r="AB31" s="130" t="s">
        <v>104</v>
      </c>
      <c r="AC31" s="131"/>
      <c r="AD31" s="132"/>
      <c r="AL31" s="141">
        <f>IF(L31="■",1,0)</f>
        <v>1</v>
      </c>
      <c r="AM31" s="141">
        <f>IF(O31="■",1,0)</f>
        <v>1</v>
      </c>
      <c r="AN31" s="141">
        <f>IF(R31="■",1,0)</f>
        <v>1</v>
      </c>
      <c r="AO31" s="141">
        <f>IF(U31="■",1,0)</f>
        <v>1</v>
      </c>
      <c r="AP31" s="141">
        <f>IF(X31="■",1,0)</f>
        <v>1</v>
      </c>
      <c r="AQ31" s="141">
        <f>IF(AA31="■",1,0)</f>
        <v>1</v>
      </c>
      <c r="AR31" s="110">
        <f>SUM(AL31:AQ31)</f>
        <v>6</v>
      </c>
      <c r="AS31" s="110">
        <f>IF(AR31=0,"!","")</f>
      </c>
      <c r="AT31" s="110">
        <f>IF(SUM(AL31:AP31)&gt;0,1,0)</f>
        <v>1</v>
      </c>
    </row>
    <row r="32" spans="1:55" ht="18" customHeight="1">
      <c r="A32" s="233">
        <f>AS32&amp;AU32&amp;AV32&amp;AW32&amp;AY32</f>
      </c>
      <c r="B32" s="537" t="s">
        <v>12</v>
      </c>
      <c r="C32" s="538"/>
      <c r="D32" s="538"/>
      <c r="E32" s="538"/>
      <c r="F32" s="538"/>
      <c r="G32" s="538"/>
      <c r="H32" s="538"/>
      <c r="I32" s="539"/>
      <c r="J32" s="493" t="s">
        <v>27</v>
      </c>
      <c r="K32" s="495"/>
      <c r="L32" s="121"/>
      <c r="M32" s="121"/>
      <c r="N32" s="528">
        <v>7</v>
      </c>
      <c r="O32" s="528"/>
      <c r="P32" s="185" t="s">
        <v>36</v>
      </c>
      <c r="Q32" s="529">
        <v>30</v>
      </c>
      <c r="R32" s="529"/>
      <c r="S32" s="185" t="s">
        <v>37</v>
      </c>
      <c r="T32" s="185" t="s">
        <v>338</v>
      </c>
      <c r="U32" s="528">
        <v>18</v>
      </c>
      <c r="V32" s="528"/>
      <c r="W32" s="185" t="s">
        <v>36</v>
      </c>
      <c r="X32" s="529">
        <v>30</v>
      </c>
      <c r="Y32" s="529"/>
      <c r="Z32" s="185" t="s">
        <v>303</v>
      </c>
      <c r="AA32" s="531">
        <f aca="true" t="shared" si="0" ref="AA32:AA37">IF(AP32=1,AN32,"")</f>
        <v>0.45833333333333337</v>
      </c>
      <c r="AB32" s="531"/>
      <c r="AC32" s="532" t="s">
        <v>124</v>
      </c>
      <c r="AD32" s="533"/>
      <c r="AL32" s="186" t="str">
        <f aca="true" t="shared" si="1" ref="AL32:AL37">N32&amp;":"&amp;Q32</f>
        <v>7:30</v>
      </c>
      <c r="AM32" s="187" t="str">
        <f aca="true" t="shared" si="2" ref="AM32:AM37">U32&amp;":"&amp;X32</f>
        <v>18:30</v>
      </c>
      <c r="AN32" s="187">
        <f aca="true" t="shared" si="3" ref="AN32:AN37">IF((AM32-AL32)&lt;0,"",(AM32-AL32))</f>
        <v>0.45833333333333337</v>
      </c>
      <c r="AO32" s="188" t="str">
        <f aca="true" t="shared" si="4" ref="AO32:AO37">N32&amp;Q32&amp;U32&amp;X32</f>
        <v>7301830</v>
      </c>
      <c r="AP32" s="189">
        <f aca="true" t="shared" si="5" ref="AP32:AP37">IF(AO32&lt;&gt;"",1,0)</f>
        <v>1</v>
      </c>
      <c r="AQ32" s="110" t="str">
        <f>N32&amp;Q32&amp;U32&amp;X32</f>
        <v>7301830</v>
      </c>
      <c r="AR32" s="110">
        <f>IF(AQ32&lt;&gt;"",1,0)</f>
        <v>1</v>
      </c>
      <c r="AS32" s="110">
        <f>IF(AND($AT$31=1,AR32=0),"!","")</f>
      </c>
      <c r="AT32" s="110">
        <f>_xlfn.IFERROR(AN32,0)</f>
        <v>0.45833333333333337</v>
      </c>
      <c r="AU32" s="110">
        <f>IF(AT32=0,"!","")</f>
      </c>
      <c r="AV32" s="110">
        <f>_xlfn.IFERROR(IF(AND($AT$31=1,AN32=""),"!",""),"!")</f>
      </c>
      <c r="AW32" s="110">
        <f>IF(AND($AT$31=0,AP32=1),"!","")</f>
      </c>
      <c r="AX32" s="190">
        <v>0.3333333333333333</v>
      </c>
      <c r="AY32" s="110">
        <f>IF(AA32&gt;=AX32,"","!")</f>
      </c>
      <c r="AZ32" s="190">
        <v>0.4583333333333333</v>
      </c>
      <c r="BA32" s="110" t="str">
        <f>IF(AA32&gt;=AZ32,"ok","!")</f>
        <v>ok</v>
      </c>
      <c r="BB32" s="110">
        <f>AQ34+AQ35</f>
        <v>2</v>
      </c>
      <c r="BC32" s="110">
        <f>_xlfn.IFERROR(IF(AND(BB32&gt;0,BA32="!"),"実施時間が足りません",""),"")</f>
      </c>
    </row>
    <row r="33" spans="1:55" ht="18" customHeight="1">
      <c r="A33" s="233">
        <f>AS33&amp;AU33&amp;AV33&amp;AX33&amp;AY33</f>
      </c>
      <c r="B33" s="540"/>
      <c r="C33" s="541"/>
      <c r="D33" s="541"/>
      <c r="E33" s="541"/>
      <c r="F33" s="541"/>
      <c r="G33" s="541"/>
      <c r="H33" s="541"/>
      <c r="I33" s="542"/>
      <c r="J33" s="482" t="s">
        <v>28</v>
      </c>
      <c r="K33" s="459"/>
      <c r="L33" s="125"/>
      <c r="M33" s="125"/>
      <c r="N33" s="525">
        <v>7</v>
      </c>
      <c r="O33" s="525"/>
      <c r="P33" s="191" t="s">
        <v>36</v>
      </c>
      <c r="Q33" s="526">
        <v>30</v>
      </c>
      <c r="R33" s="526"/>
      <c r="S33" s="191" t="s">
        <v>37</v>
      </c>
      <c r="T33" s="191" t="s">
        <v>338</v>
      </c>
      <c r="U33" s="525">
        <v>18</v>
      </c>
      <c r="V33" s="525"/>
      <c r="W33" s="191" t="s">
        <v>36</v>
      </c>
      <c r="X33" s="526">
        <v>30</v>
      </c>
      <c r="Y33" s="526"/>
      <c r="Z33" s="191" t="s">
        <v>303</v>
      </c>
      <c r="AA33" s="527">
        <f t="shared" si="0"/>
        <v>0.45833333333333337</v>
      </c>
      <c r="AB33" s="527"/>
      <c r="AC33" s="505" t="s">
        <v>124</v>
      </c>
      <c r="AD33" s="506"/>
      <c r="AL33" s="192" t="str">
        <f t="shared" si="1"/>
        <v>7:30</v>
      </c>
      <c r="AM33" s="193" t="str">
        <f t="shared" si="2"/>
        <v>18:30</v>
      </c>
      <c r="AN33" s="193">
        <f t="shared" si="3"/>
        <v>0.45833333333333337</v>
      </c>
      <c r="AO33" s="194" t="str">
        <f t="shared" si="4"/>
        <v>7301830</v>
      </c>
      <c r="AP33" s="195">
        <f t="shared" si="5"/>
        <v>1</v>
      </c>
      <c r="AQ33" s="110" t="str">
        <f>N33&amp;Q33&amp;U33&amp;X33</f>
        <v>7301830</v>
      </c>
      <c r="AR33" s="110">
        <f>IF(AQ33&lt;&gt;"",1,0)</f>
        <v>1</v>
      </c>
      <c r="AS33" s="110">
        <f>IF(AND($AQ$31=0,AR33=1),"!","")</f>
      </c>
      <c r="AT33" s="110">
        <f>_xlfn.IFERROR(IF(AP33=1,AN33,""),"!")</f>
        <v>0.45833333333333337</v>
      </c>
      <c r="AU33" s="110">
        <f>IF(AT33="!","!","")</f>
      </c>
      <c r="AV33" s="110">
        <f>IF(AND($AA$31="■",AP33=0),"!","")</f>
      </c>
      <c r="AW33" s="110">
        <f>_xlfn.IFERROR(AN33,1)</f>
        <v>0.45833333333333337</v>
      </c>
      <c r="AX33" s="110">
        <f>IF(AND($AQ$31=1,AW33=1),"!","")</f>
      </c>
      <c r="AY33" s="110">
        <f>_xlfn.IFERROR(IF(AND($AQ$31=1,AN33=""),"!",""),"")</f>
      </c>
      <c r="AZ33" s="190">
        <v>0.4583333333333333</v>
      </c>
      <c r="BA33" s="110" t="str">
        <f>IF(AA33&gt;=AZ33,"ok","!")</f>
        <v>ok</v>
      </c>
      <c r="BB33" s="110">
        <f>AQ36+AQ37</f>
        <v>1</v>
      </c>
      <c r="BC33" s="110">
        <f>_xlfn.IFERROR(IF(AND(BB33&gt;0,BA33="!"),"実施時間が足りません",""),"")</f>
      </c>
    </row>
    <row r="34" spans="1:47" ht="18" customHeight="1">
      <c r="A34" s="233">
        <f>AR34&amp;AS34&amp;AT34&amp;AU34</f>
      </c>
      <c r="B34" s="534">
        <f>BC32</f>
      </c>
      <c r="C34" s="535"/>
      <c r="D34" s="535"/>
      <c r="E34" s="535"/>
      <c r="F34" s="535"/>
      <c r="G34" s="535"/>
      <c r="H34" s="535"/>
      <c r="I34" s="536"/>
      <c r="J34" s="494" t="s">
        <v>27</v>
      </c>
      <c r="K34" s="495"/>
      <c r="L34" s="158" t="s">
        <v>348</v>
      </c>
      <c r="M34" s="120" t="s">
        <v>38</v>
      </c>
      <c r="N34" s="528">
        <v>7</v>
      </c>
      <c r="O34" s="528"/>
      <c r="P34" s="185" t="s">
        <v>36</v>
      </c>
      <c r="Q34" s="529">
        <v>0</v>
      </c>
      <c r="R34" s="529"/>
      <c r="S34" s="185" t="s">
        <v>37</v>
      </c>
      <c r="T34" s="185" t="s">
        <v>338</v>
      </c>
      <c r="U34" s="494">
        <f>IF(AQ34=1,N32,"")</f>
        <v>7</v>
      </c>
      <c r="V34" s="494"/>
      <c r="W34" s="185" t="s">
        <v>36</v>
      </c>
      <c r="X34" s="530">
        <f>IF(AQ34=1,Q32,"")</f>
        <v>30</v>
      </c>
      <c r="Y34" s="530"/>
      <c r="Z34" s="185" t="s">
        <v>303</v>
      </c>
      <c r="AA34" s="531">
        <f t="shared" si="0"/>
        <v>0.020833333333333315</v>
      </c>
      <c r="AB34" s="531"/>
      <c r="AC34" s="532" t="s">
        <v>124</v>
      </c>
      <c r="AD34" s="533"/>
      <c r="AL34" s="192" t="str">
        <f t="shared" si="1"/>
        <v>7:0</v>
      </c>
      <c r="AM34" s="193" t="str">
        <f t="shared" si="2"/>
        <v>7:30</v>
      </c>
      <c r="AN34" s="193">
        <f t="shared" si="3"/>
        <v>0.020833333333333315</v>
      </c>
      <c r="AO34" s="194" t="str">
        <f t="shared" si="4"/>
        <v>70730</v>
      </c>
      <c r="AP34" s="195">
        <f t="shared" si="5"/>
        <v>1</v>
      </c>
      <c r="AQ34" s="141">
        <f>IF(L34="■",1,0)</f>
        <v>1</v>
      </c>
      <c r="AR34" s="110">
        <f>IF(AND(AP34=1,AQ34=0),"!","")</f>
      </c>
      <c r="AS34" s="110">
        <f>IF(AND(AP34=0,AQ34=1),"!","")</f>
      </c>
      <c r="AT34" s="110">
        <f>IF(_xlfn.IFERROR(AA34,"!")="!","!","")</f>
      </c>
      <c r="AU34" s="110">
        <f>_xlfn.IFERROR(IF(AND(AN34="",AP34=1),"!",""),"")</f>
      </c>
    </row>
    <row r="35" spans="1:47" ht="18" customHeight="1">
      <c r="A35" s="233">
        <f>AR35&amp;AS35&amp;AT35&amp;AU35</f>
      </c>
      <c r="B35" s="436" t="s">
        <v>329</v>
      </c>
      <c r="C35" s="437"/>
      <c r="D35" s="437"/>
      <c r="E35" s="437"/>
      <c r="F35" s="437"/>
      <c r="G35" s="437"/>
      <c r="H35" s="437"/>
      <c r="I35" s="438"/>
      <c r="J35" s="458"/>
      <c r="K35" s="459"/>
      <c r="L35" s="178" t="s">
        <v>348</v>
      </c>
      <c r="M35" s="124" t="s">
        <v>39</v>
      </c>
      <c r="N35" s="458">
        <f>IF(AQ35=1,U32,"")</f>
        <v>18</v>
      </c>
      <c r="O35" s="458"/>
      <c r="P35" s="191" t="s">
        <v>36</v>
      </c>
      <c r="Q35" s="524">
        <f>IF(AQ35=1,X32,"")</f>
        <v>30</v>
      </c>
      <c r="R35" s="524"/>
      <c r="S35" s="191" t="s">
        <v>37</v>
      </c>
      <c r="T35" s="191" t="s">
        <v>338</v>
      </c>
      <c r="U35" s="525">
        <v>20</v>
      </c>
      <c r="V35" s="525"/>
      <c r="W35" s="191" t="s">
        <v>36</v>
      </c>
      <c r="X35" s="526">
        <v>0</v>
      </c>
      <c r="Y35" s="526"/>
      <c r="Z35" s="191" t="s">
        <v>303</v>
      </c>
      <c r="AA35" s="527">
        <f t="shared" si="0"/>
        <v>0.0625</v>
      </c>
      <c r="AB35" s="527"/>
      <c r="AC35" s="505" t="s">
        <v>124</v>
      </c>
      <c r="AD35" s="506"/>
      <c r="AL35" s="192" t="str">
        <f t="shared" si="1"/>
        <v>18:30</v>
      </c>
      <c r="AM35" s="193" t="str">
        <f t="shared" si="2"/>
        <v>20:0</v>
      </c>
      <c r="AN35" s="193">
        <f t="shared" si="3"/>
        <v>0.0625</v>
      </c>
      <c r="AO35" s="194" t="str">
        <f t="shared" si="4"/>
        <v>1830200</v>
      </c>
      <c r="AP35" s="195">
        <f t="shared" si="5"/>
        <v>1</v>
      </c>
      <c r="AQ35" s="141">
        <f>IF(L35="■",1,0)</f>
        <v>1</v>
      </c>
      <c r="AR35" s="110">
        <f>IF(AND(AP35=1,AQ35=0),"!","")</f>
      </c>
      <c r="AS35" s="110">
        <f>IF(AND(AP35=0,AQ35=1),"!","")</f>
      </c>
      <c r="AT35" s="110">
        <f>IF(_xlfn.IFERROR(AA35,"!")="!","!","")</f>
      </c>
      <c r="AU35" s="110">
        <f>_xlfn.IFERROR(IF(AND(AN35="",AP35=1),"!",""),"")</f>
      </c>
    </row>
    <row r="36" spans="1:48" ht="18" customHeight="1">
      <c r="A36" s="233">
        <f>AR36&amp;AS36&amp;AT36&amp;AU36</f>
      </c>
      <c r="B36" s="436"/>
      <c r="C36" s="437"/>
      <c r="D36" s="437"/>
      <c r="E36" s="437"/>
      <c r="F36" s="437"/>
      <c r="G36" s="437"/>
      <c r="H36" s="437"/>
      <c r="I36" s="438"/>
      <c r="J36" s="494" t="s">
        <v>28</v>
      </c>
      <c r="K36" s="495"/>
      <c r="L36" s="158" t="s">
        <v>326</v>
      </c>
      <c r="M36" s="120" t="s">
        <v>38</v>
      </c>
      <c r="N36" s="528"/>
      <c r="O36" s="528"/>
      <c r="P36" s="185" t="s">
        <v>36</v>
      </c>
      <c r="Q36" s="529"/>
      <c r="R36" s="529"/>
      <c r="S36" s="185" t="s">
        <v>37</v>
      </c>
      <c r="T36" s="185" t="s">
        <v>338</v>
      </c>
      <c r="U36" s="494">
        <f>IF(AV36=2,N33,"")</f>
      </c>
      <c r="V36" s="494"/>
      <c r="W36" s="185" t="s">
        <v>36</v>
      </c>
      <c r="X36" s="530">
        <f>IF(AV36=2,Q33,"")</f>
      </c>
      <c r="Y36" s="530"/>
      <c r="Z36" s="185" t="s">
        <v>303</v>
      </c>
      <c r="AA36" s="531">
        <f t="shared" si="0"/>
      </c>
      <c r="AB36" s="531"/>
      <c r="AC36" s="532" t="s">
        <v>124</v>
      </c>
      <c r="AD36" s="533"/>
      <c r="AL36" s="192" t="str">
        <f t="shared" si="1"/>
        <v>:</v>
      </c>
      <c r="AM36" s="193" t="str">
        <f t="shared" si="2"/>
        <v>:</v>
      </c>
      <c r="AN36" s="193" t="e">
        <f t="shared" si="3"/>
        <v>#VALUE!</v>
      </c>
      <c r="AO36" s="194">
        <f t="shared" si="4"/>
      </c>
      <c r="AP36" s="195">
        <f t="shared" si="5"/>
        <v>0</v>
      </c>
      <c r="AQ36" s="141">
        <f>IF(L36="■",1,0)</f>
        <v>0</v>
      </c>
      <c r="AR36" s="110">
        <f>IF(AND(AP36=1,AQ36=0),"!","")</f>
      </c>
      <c r="AS36" s="110">
        <f>IF(AND(AP36=0,AQ36=1),"!","")</f>
      </c>
      <c r="AT36" s="110">
        <f>IF(_xlfn.IFERROR(AA36,"!")="!","!","")</f>
      </c>
      <c r="AU36" s="110">
        <f>_xlfn.IFERROR(IF(AND(AN36="",AP36=1),"!",""),"")</f>
      </c>
      <c r="AV36" s="110">
        <f>AQ36+AQ31</f>
        <v>1</v>
      </c>
    </row>
    <row r="37" spans="1:48" ht="18" customHeight="1" thickBot="1">
      <c r="A37" s="233">
        <f>AR37&amp;AS37&amp;AT37&amp;AU37</f>
      </c>
      <c r="B37" s="521">
        <f>BC33</f>
      </c>
      <c r="C37" s="522"/>
      <c r="D37" s="522"/>
      <c r="E37" s="522"/>
      <c r="F37" s="522"/>
      <c r="G37" s="522"/>
      <c r="H37" s="522"/>
      <c r="I37" s="523"/>
      <c r="J37" s="458"/>
      <c r="K37" s="459"/>
      <c r="L37" s="178" t="s">
        <v>348</v>
      </c>
      <c r="M37" s="124" t="s">
        <v>39</v>
      </c>
      <c r="N37" s="458">
        <f>IF(AV37=2,U33,"")</f>
        <v>18</v>
      </c>
      <c r="O37" s="458"/>
      <c r="P37" s="191" t="s">
        <v>36</v>
      </c>
      <c r="Q37" s="524">
        <f>IF(AV37=2,X33,"")</f>
        <v>30</v>
      </c>
      <c r="R37" s="524"/>
      <c r="S37" s="191" t="s">
        <v>37</v>
      </c>
      <c r="T37" s="191" t="s">
        <v>338</v>
      </c>
      <c r="U37" s="525">
        <v>19</v>
      </c>
      <c r="V37" s="525"/>
      <c r="W37" s="191" t="s">
        <v>36</v>
      </c>
      <c r="X37" s="526">
        <v>0</v>
      </c>
      <c r="Y37" s="526"/>
      <c r="Z37" s="191" t="s">
        <v>303</v>
      </c>
      <c r="AA37" s="527">
        <f t="shared" si="0"/>
        <v>0.02083333333333326</v>
      </c>
      <c r="AB37" s="527"/>
      <c r="AC37" s="505" t="s">
        <v>124</v>
      </c>
      <c r="AD37" s="506"/>
      <c r="AL37" s="196" t="str">
        <f t="shared" si="1"/>
        <v>18:30</v>
      </c>
      <c r="AM37" s="197" t="str">
        <f t="shared" si="2"/>
        <v>19:0</v>
      </c>
      <c r="AN37" s="197">
        <f t="shared" si="3"/>
        <v>0.02083333333333326</v>
      </c>
      <c r="AO37" s="198" t="str">
        <f t="shared" si="4"/>
        <v>1830190</v>
      </c>
      <c r="AP37" s="199">
        <f t="shared" si="5"/>
        <v>1</v>
      </c>
      <c r="AQ37" s="141">
        <f>IF(L37="■",1,0)</f>
        <v>1</v>
      </c>
      <c r="AR37" s="110">
        <f>IF(AND(AP37=1,AQ37=0),"!","")</f>
      </c>
      <c r="AS37" s="110">
        <f>IF(AND(AP37=0,AQ37=1),"!","")</f>
      </c>
      <c r="AT37" s="110">
        <f>IF(_xlfn.IFERROR(AA37,"!")="!","!","")</f>
      </c>
      <c r="AU37" s="110">
        <f>_xlfn.IFERROR(IF(AND(AN37="",AP37=1),"!",""),"")</f>
      </c>
      <c r="AV37" s="110">
        <f>AQ37+AQ31</f>
        <v>2</v>
      </c>
    </row>
    <row r="38" spans="18:30" ht="6" customHeight="1">
      <c r="R38" s="507">
        <f>AQ48&amp;AR48&amp;AT48</f>
      </c>
      <c r="S38" s="507"/>
      <c r="T38" s="507"/>
      <c r="U38" s="507"/>
      <c r="V38" s="507"/>
      <c r="W38" s="507"/>
      <c r="X38" s="509">
        <f>IF(AU47&gt;0,"の利用料等がガイドラインを超えています。","")</f>
      </c>
      <c r="Y38" s="509"/>
      <c r="Z38" s="509"/>
      <c r="AA38" s="509"/>
      <c r="AB38" s="509"/>
      <c r="AC38" s="509"/>
      <c r="AD38" s="509"/>
    </row>
    <row r="39" spans="1:30" ht="18" customHeight="1" thickBot="1">
      <c r="A39" s="110" t="s">
        <v>14</v>
      </c>
      <c r="I39" s="200"/>
      <c r="J39" s="200" t="s">
        <v>277</v>
      </c>
      <c r="K39" s="200"/>
      <c r="L39" s="200"/>
      <c r="M39" s="200"/>
      <c r="N39" s="200"/>
      <c r="O39" s="200"/>
      <c r="P39" s="200"/>
      <c r="Q39" s="237"/>
      <c r="R39" s="508"/>
      <c r="S39" s="508"/>
      <c r="T39" s="508"/>
      <c r="U39" s="508"/>
      <c r="V39" s="508"/>
      <c r="W39" s="508"/>
      <c r="X39" s="510"/>
      <c r="Y39" s="510"/>
      <c r="Z39" s="510"/>
      <c r="AA39" s="510"/>
      <c r="AB39" s="510"/>
      <c r="AC39" s="510"/>
      <c r="AD39" s="510"/>
    </row>
    <row r="40" spans="2:39" ht="15" customHeight="1">
      <c r="B40" s="511" t="s">
        <v>16</v>
      </c>
      <c r="C40" s="512"/>
      <c r="D40" s="512"/>
      <c r="E40" s="513"/>
      <c r="F40" s="517" t="s">
        <v>15</v>
      </c>
      <c r="G40" s="518"/>
      <c r="H40" s="518"/>
      <c r="I40" s="519"/>
      <c r="J40" s="511" t="s">
        <v>21</v>
      </c>
      <c r="K40" s="512"/>
      <c r="L40" s="512"/>
      <c r="M40" s="512"/>
      <c r="N40" s="512"/>
      <c r="O40" s="513"/>
      <c r="P40" s="433" t="s">
        <v>43</v>
      </c>
      <c r="Q40" s="434"/>
      <c r="R40" s="434"/>
      <c r="S40" s="435"/>
      <c r="T40" s="511" t="s">
        <v>23</v>
      </c>
      <c r="U40" s="512"/>
      <c r="V40" s="512"/>
      <c r="W40" s="512"/>
      <c r="X40" s="512"/>
      <c r="Y40" s="513"/>
      <c r="Z40" s="433" t="s">
        <v>45</v>
      </c>
      <c r="AA40" s="434"/>
      <c r="AB40" s="434"/>
      <c r="AC40" s="434"/>
      <c r="AD40" s="435"/>
      <c r="AL40" s="186">
        <f aca="true" t="shared" si="6" ref="AL40:AM45">VALUE(AL32)</f>
        <v>0.3125</v>
      </c>
      <c r="AM40" s="187">
        <f t="shared" si="6"/>
        <v>0.7708333333333334</v>
      </c>
    </row>
    <row r="41" spans="2:39" ht="15" customHeight="1">
      <c r="B41" s="514"/>
      <c r="C41" s="515"/>
      <c r="D41" s="515"/>
      <c r="E41" s="516"/>
      <c r="F41" s="442"/>
      <c r="G41" s="443"/>
      <c r="H41" s="443"/>
      <c r="I41" s="520"/>
      <c r="J41" s="514"/>
      <c r="K41" s="515"/>
      <c r="L41" s="515"/>
      <c r="M41" s="515"/>
      <c r="N41" s="515"/>
      <c r="O41" s="516"/>
      <c r="P41" s="436"/>
      <c r="Q41" s="437"/>
      <c r="R41" s="437"/>
      <c r="S41" s="438"/>
      <c r="T41" s="204" t="s">
        <v>38</v>
      </c>
      <c r="U41" s="502">
        <f>_xlfn.IFERROR(AL42,":")</f>
        <v>0.2916666666666667</v>
      </c>
      <c r="V41" s="502"/>
      <c r="W41" s="202" t="s">
        <v>365</v>
      </c>
      <c r="X41" s="502">
        <f>_xlfn.IFERROR(AM42,":")</f>
        <v>0.3125</v>
      </c>
      <c r="Y41" s="502"/>
      <c r="Z41" s="436"/>
      <c r="AA41" s="437"/>
      <c r="AB41" s="437"/>
      <c r="AC41" s="437"/>
      <c r="AD41" s="438"/>
      <c r="AL41" s="192">
        <f t="shared" si="6"/>
        <v>0.3125</v>
      </c>
      <c r="AM41" s="193">
        <f t="shared" si="6"/>
        <v>0.7708333333333334</v>
      </c>
    </row>
    <row r="42" spans="2:46" ht="15" customHeight="1">
      <c r="B42" s="514"/>
      <c r="C42" s="515"/>
      <c r="D42" s="515"/>
      <c r="E42" s="516"/>
      <c r="F42" s="442"/>
      <c r="G42" s="443"/>
      <c r="H42" s="443"/>
      <c r="I42" s="520"/>
      <c r="J42" s="503">
        <f>_xlfn.IFERROR(AL40,":")</f>
        <v>0.3125</v>
      </c>
      <c r="K42" s="503"/>
      <c r="L42" s="504" t="s">
        <v>337</v>
      </c>
      <c r="M42" s="504"/>
      <c r="N42" s="502">
        <f>_xlfn.IFERROR(AM40,":")</f>
        <v>0.7708333333333334</v>
      </c>
      <c r="O42" s="502"/>
      <c r="P42" s="436"/>
      <c r="Q42" s="437"/>
      <c r="R42" s="437"/>
      <c r="S42" s="438"/>
      <c r="T42" s="205" t="s">
        <v>39</v>
      </c>
      <c r="U42" s="502">
        <f>_xlfn.IFERROR(AL43,":")</f>
        <v>0.7708333333333334</v>
      </c>
      <c r="V42" s="502"/>
      <c r="W42" s="202" t="s">
        <v>365</v>
      </c>
      <c r="X42" s="502">
        <f>_xlfn.IFERROR(AM43,":")</f>
        <v>0.8333333333333334</v>
      </c>
      <c r="Y42" s="502"/>
      <c r="Z42" s="436"/>
      <c r="AA42" s="437"/>
      <c r="AB42" s="437"/>
      <c r="AC42" s="437"/>
      <c r="AD42" s="438"/>
      <c r="AL42" s="192">
        <f t="shared" si="6"/>
        <v>0.2916666666666667</v>
      </c>
      <c r="AM42" s="193">
        <f t="shared" si="6"/>
        <v>0.3125</v>
      </c>
      <c r="AQ42" s="110" t="s">
        <v>330</v>
      </c>
      <c r="AR42" s="110" t="s">
        <v>364</v>
      </c>
      <c r="AS42" s="110" t="s">
        <v>331</v>
      </c>
      <c r="AT42" s="110" t="s">
        <v>36</v>
      </c>
    </row>
    <row r="43" spans="1:46" ht="18" customHeight="1">
      <c r="A43" s="233"/>
      <c r="B43" s="487" t="s">
        <v>17</v>
      </c>
      <c r="C43" s="488"/>
      <c r="D43" s="488"/>
      <c r="E43" s="489"/>
      <c r="F43" s="493" t="s">
        <v>18</v>
      </c>
      <c r="G43" s="494"/>
      <c r="H43" s="494"/>
      <c r="I43" s="495"/>
      <c r="J43" s="496">
        <v>1200</v>
      </c>
      <c r="K43" s="497"/>
      <c r="L43" s="497"/>
      <c r="M43" s="497"/>
      <c r="N43" s="494" t="s">
        <v>46</v>
      </c>
      <c r="O43" s="495"/>
      <c r="P43" s="498">
        <v>500</v>
      </c>
      <c r="Q43" s="499"/>
      <c r="R43" s="499"/>
      <c r="S43" s="206" t="s">
        <v>44</v>
      </c>
      <c r="T43" s="500">
        <f>IF(AND(($AQ$34+$AQ$35)&gt;0,$A$34="",$A$35=""),Z43,"")</f>
        <v>150</v>
      </c>
      <c r="U43" s="501"/>
      <c r="V43" s="501"/>
      <c r="W43" s="501"/>
      <c r="X43" s="494" t="s">
        <v>47</v>
      </c>
      <c r="Y43" s="495"/>
      <c r="Z43" s="496">
        <v>150</v>
      </c>
      <c r="AA43" s="497"/>
      <c r="AB43" s="497"/>
      <c r="AC43" s="494" t="s">
        <v>47</v>
      </c>
      <c r="AD43" s="495"/>
      <c r="AL43" s="192">
        <f t="shared" si="6"/>
        <v>0.7708333333333334</v>
      </c>
      <c r="AM43" s="193">
        <f t="shared" si="6"/>
        <v>0.8333333333333334</v>
      </c>
      <c r="AN43" s="110">
        <v>1200</v>
      </c>
      <c r="AO43" s="110">
        <v>500</v>
      </c>
      <c r="AP43" s="110">
        <v>150</v>
      </c>
      <c r="AQ43" s="110">
        <f>IF(J43&gt;AN43,"!","")</f>
      </c>
      <c r="AR43" s="110">
        <f>IF(P43&gt;AO43,"!","")</f>
      </c>
      <c r="AS43" s="110">
        <f>IF(T43="","",IF(T43&gt;AP43,"!",""))</f>
      </c>
      <c r="AT43" s="110">
        <f>IF(Z43&gt;AP43,"!","")</f>
      </c>
    </row>
    <row r="44" spans="1:46" ht="18" customHeight="1">
      <c r="A44" s="233"/>
      <c r="B44" s="490"/>
      <c r="C44" s="491"/>
      <c r="D44" s="491"/>
      <c r="E44" s="492"/>
      <c r="F44" s="482" t="s">
        <v>19</v>
      </c>
      <c r="G44" s="458"/>
      <c r="H44" s="458"/>
      <c r="I44" s="459"/>
      <c r="J44" s="456">
        <v>2400</v>
      </c>
      <c r="K44" s="457"/>
      <c r="L44" s="457"/>
      <c r="M44" s="457"/>
      <c r="N44" s="458" t="s">
        <v>46</v>
      </c>
      <c r="O44" s="459"/>
      <c r="P44" s="483">
        <v>500</v>
      </c>
      <c r="Q44" s="484"/>
      <c r="R44" s="484"/>
      <c r="S44" s="207" t="s">
        <v>44</v>
      </c>
      <c r="T44" s="485">
        <f>IF(AND(($AQ$34+$AQ$35)&gt;0,$A$34="",$A$35=""),Z44,"")</f>
        <v>300</v>
      </c>
      <c r="U44" s="486"/>
      <c r="V44" s="486"/>
      <c r="W44" s="486"/>
      <c r="X44" s="458" t="s">
        <v>47</v>
      </c>
      <c r="Y44" s="459"/>
      <c r="Z44" s="456">
        <v>300</v>
      </c>
      <c r="AA44" s="457"/>
      <c r="AB44" s="457"/>
      <c r="AC44" s="458" t="s">
        <v>47</v>
      </c>
      <c r="AD44" s="459"/>
      <c r="AL44" s="192" t="e">
        <f t="shared" si="6"/>
        <v>#VALUE!</v>
      </c>
      <c r="AM44" s="193" t="e">
        <f t="shared" si="6"/>
        <v>#VALUE!</v>
      </c>
      <c r="AN44" s="110">
        <v>2400</v>
      </c>
      <c r="AO44" s="110">
        <v>500</v>
      </c>
      <c r="AP44" s="110">
        <v>300</v>
      </c>
      <c r="AQ44" s="110">
        <f>IF(J44&gt;AN44,"!","")</f>
      </c>
      <c r="AR44" s="110">
        <f>IF(P44&gt;AO44,"!","")</f>
      </c>
      <c r="AS44" s="110">
        <f>IF(T44="","",IF(T44&gt;AP44,"!",""))</f>
      </c>
      <c r="AT44" s="110">
        <f>IF(Z44&gt;AP44,"!","")</f>
      </c>
    </row>
    <row r="45" spans="1:46" ht="18" customHeight="1" thickBot="1">
      <c r="A45" s="233"/>
      <c r="B45" s="487" t="s">
        <v>20</v>
      </c>
      <c r="C45" s="488"/>
      <c r="D45" s="488"/>
      <c r="E45" s="489"/>
      <c r="F45" s="493" t="s">
        <v>18</v>
      </c>
      <c r="G45" s="494"/>
      <c r="H45" s="494"/>
      <c r="I45" s="495"/>
      <c r="J45" s="496">
        <v>650</v>
      </c>
      <c r="K45" s="497"/>
      <c r="L45" s="497"/>
      <c r="M45" s="497"/>
      <c r="N45" s="494" t="s">
        <v>46</v>
      </c>
      <c r="O45" s="495"/>
      <c r="P45" s="498">
        <v>500</v>
      </c>
      <c r="Q45" s="499"/>
      <c r="R45" s="499"/>
      <c r="S45" s="206" t="s">
        <v>44</v>
      </c>
      <c r="T45" s="500">
        <f>IF(AND(($AQ$34+$AQ$35)&gt;0,$A$34="",$A$35=""),Z45,"")</f>
        <v>80</v>
      </c>
      <c r="U45" s="501"/>
      <c r="V45" s="501"/>
      <c r="W45" s="501"/>
      <c r="X45" s="494" t="s">
        <v>47</v>
      </c>
      <c r="Y45" s="495"/>
      <c r="Z45" s="496">
        <v>80</v>
      </c>
      <c r="AA45" s="497"/>
      <c r="AB45" s="497"/>
      <c r="AC45" s="494" t="s">
        <v>47</v>
      </c>
      <c r="AD45" s="495"/>
      <c r="AL45" s="196">
        <f t="shared" si="6"/>
        <v>0.7708333333333334</v>
      </c>
      <c r="AM45" s="197">
        <f t="shared" si="6"/>
        <v>0.7916666666666666</v>
      </c>
      <c r="AN45" s="110">
        <v>650</v>
      </c>
      <c r="AO45" s="110">
        <v>500</v>
      </c>
      <c r="AP45" s="110">
        <v>80</v>
      </c>
      <c r="AQ45" s="110">
        <f>IF(J45&gt;AN45,"!","")</f>
      </c>
      <c r="AR45" s="110">
        <f>IF(P45&gt;AO45,"!","")</f>
      </c>
      <c r="AS45" s="110">
        <f>IF(T45="","",IF(T45&gt;AP45,"!",""))</f>
      </c>
      <c r="AT45" s="110">
        <f>IF(Z45&gt;AP45,"!","")</f>
      </c>
    </row>
    <row r="46" spans="1:46" ht="18" customHeight="1">
      <c r="A46" s="233"/>
      <c r="B46" s="490"/>
      <c r="C46" s="491"/>
      <c r="D46" s="491"/>
      <c r="E46" s="492"/>
      <c r="F46" s="482" t="s">
        <v>19</v>
      </c>
      <c r="G46" s="458"/>
      <c r="H46" s="458"/>
      <c r="I46" s="459"/>
      <c r="J46" s="456">
        <v>1300</v>
      </c>
      <c r="K46" s="457"/>
      <c r="L46" s="457"/>
      <c r="M46" s="457"/>
      <c r="N46" s="458" t="s">
        <v>46</v>
      </c>
      <c r="O46" s="459"/>
      <c r="P46" s="483">
        <v>500</v>
      </c>
      <c r="Q46" s="484"/>
      <c r="R46" s="484"/>
      <c r="S46" s="207" t="s">
        <v>44</v>
      </c>
      <c r="T46" s="485">
        <f>IF(AND(($AQ$34+$AQ$35)&gt;0,$A$34="",$A$35=""),Z46,"")</f>
        <v>160</v>
      </c>
      <c r="U46" s="486"/>
      <c r="V46" s="486"/>
      <c r="W46" s="486"/>
      <c r="X46" s="458" t="s">
        <v>47</v>
      </c>
      <c r="Y46" s="459"/>
      <c r="Z46" s="456">
        <v>160</v>
      </c>
      <c r="AA46" s="457"/>
      <c r="AB46" s="457"/>
      <c r="AC46" s="458" t="s">
        <v>47</v>
      </c>
      <c r="AD46" s="459"/>
      <c r="AN46" s="110">
        <v>1300</v>
      </c>
      <c r="AO46" s="110">
        <v>500</v>
      </c>
      <c r="AP46" s="110">
        <v>160</v>
      </c>
      <c r="AQ46" s="110">
        <f>IF(J46&gt;AN46,"!","")</f>
      </c>
      <c r="AR46" s="110">
        <f>IF(P46&gt;AO46,"!","")</f>
      </c>
      <c r="AS46" s="110">
        <f>IF(T46="","",IF(T46&gt;AP46,"!",""))</f>
      </c>
      <c r="AT46" s="110">
        <f>IF(Z46&gt;AP46,"!","")</f>
      </c>
    </row>
    <row r="47" spans="2:47" ht="18" customHeight="1">
      <c r="B47" s="460" t="s">
        <v>336</v>
      </c>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2"/>
      <c r="AQ47" s="110">
        <f>COUNTIF(AQ43:AQ46,"!")</f>
        <v>0</v>
      </c>
      <c r="AR47" s="110">
        <f>COUNTIF(AR43:AR46,"!")</f>
        <v>0</v>
      </c>
      <c r="AS47" s="110">
        <f>COUNTIF(AS43:AS46,"!")</f>
        <v>0</v>
      </c>
      <c r="AT47" s="110">
        <f>COUNTIF(AT43:AT46,"!")</f>
        <v>0</v>
      </c>
      <c r="AU47" s="110">
        <f>SUM(AQ47:AT47)</f>
        <v>0</v>
      </c>
    </row>
    <row r="48" spans="2:46" ht="18" customHeight="1">
      <c r="B48" s="463" t="s">
        <v>25</v>
      </c>
      <c r="C48" s="464"/>
      <c r="D48" s="464"/>
      <c r="E48" s="464"/>
      <c r="F48" s="464"/>
      <c r="G48" s="464"/>
      <c r="H48" s="464"/>
      <c r="I48" s="465"/>
      <c r="J48" s="472" t="s">
        <v>363</v>
      </c>
      <c r="K48" s="473"/>
      <c r="L48" s="473"/>
      <c r="M48" s="473"/>
      <c r="N48" s="473"/>
      <c r="O48" s="473"/>
      <c r="P48" s="473"/>
      <c r="Q48" s="473"/>
      <c r="R48" s="473"/>
      <c r="S48" s="473"/>
      <c r="T48" s="473"/>
      <c r="U48" s="473"/>
      <c r="V48" s="473"/>
      <c r="W48" s="473"/>
      <c r="X48" s="473"/>
      <c r="Y48" s="473"/>
      <c r="Z48" s="473"/>
      <c r="AA48" s="473"/>
      <c r="AB48" s="473"/>
      <c r="AC48" s="473"/>
      <c r="AD48" s="474"/>
      <c r="AQ48" s="110">
        <f>IF(AQ47&gt;0,"日額 ","")</f>
      </c>
      <c r="AR48" s="110">
        <f>IF(AR47&gt;0,"給食 ","")</f>
      </c>
      <c r="AT48" s="110">
        <f>IF(AT47&gt;0,"時間単位 ","")</f>
      </c>
    </row>
    <row r="49" spans="2:30" ht="18" customHeight="1">
      <c r="B49" s="466"/>
      <c r="C49" s="467"/>
      <c r="D49" s="467"/>
      <c r="E49" s="467"/>
      <c r="F49" s="467"/>
      <c r="G49" s="467"/>
      <c r="H49" s="467"/>
      <c r="I49" s="468"/>
      <c r="J49" s="475"/>
      <c r="K49" s="476"/>
      <c r="L49" s="476"/>
      <c r="M49" s="476"/>
      <c r="N49" s="476"/>
      <c r="O49" s="476"/>
      <c r="P49" s="476"/>
      <c r="Q49" s="476"/>
      <c r="R49" s="476"/>
      <c r="S49" s="476"/>
      <c r="T49" s="476"/>
      <c r="U49" s="476"/>
      <c r="V49" s="476"/>
      <c r="W49" s="476"/>
      <c r="X49" s="476"/>
      <c r="Y49" s="476"/>
      <c r="Z49" s="476"/>
      <c r="AA49" s="476"/>
      <c r="AB49" s="476"/>
      <c r="AC49" s="476"/>
      <c r="AD49" s="477"/>
    </row>
    <row r="50" spans="2:30" ht="15.75" customHeight="1">
      <c r="B50" s="466"/>
      <c r="C50" s="467"/>
      <c r="D50" s="467"/>
      <c r="E50" s="467"/>
      <c r="F50" s="467"/>
      <c r="G50" s="467"/>
      <c r="H50" s="467"/>
      <c r="I50" s="468"/>
      <c r="J50" s="475"/>
      <c r="K50" s="476"/>
      <c r="L50" s="476"/>
      <c r="M50" s="476"/>
      <c r="N50" s="476"/>
      <c r="O50" s="476"/>
      <c r="P50" s="476"/>
      <c r="Q50" s="476"/>
      <c r="R50" s="476"/>
      <c r="S50" s="476"/>
      <c r="T50" s="476"/>
      <c r="U50" s="476"/>
      <c r="V50" s="476"/>
      <c r="W50" s="476"/>
      <c r="X50" s="476"/>
      <c r="Y50" s="476"/>
      <c r="Z50" s="476"/>
      <c r="AA50" s="476"/>
      <c r="AB50" s="476"/>
      <c r="AC50" s="476"/>
      <c r="AD50" s="477"/>
    </row>
    <row r="51" spans="2:30" ht="18" customHeight="1">
      <c r="B51" s="466"/>
      <c r="C51" s="467"/>
      <c r="D51" s="467"/>
      <c r="E51" s="467"/>
      <c r="F51" s="467"/>
      <c r="G51" s="467"/>
      <c r="H51" s="467"/>
      <c r="I51" s="468"/>
      <c r="J51" s="475"/>
      <c r="K51" s="476"/>
      <c r="L51" s="476"/>
      <c r="M51" s="476"/>
      <c r="N51" s="476"/>
      <c r="O51" s="476"/>
      <c r="P51" s="476"/>
      <c r="Q51" s="476"/>
      <c r="R51" s="476"/>
      <c r="S51" s="476"/>
      <c r="T51" s="476"/>
      <c r="U51" s="476"/>
      <c r="V51" s="476"/>
      <c r="W51" s="476"/>
      <c r="X51" s="476"/>
      <c r="Y51" s="476"/>
      <c r="Z51" s="476"/>
      <c r="AA51" s="476"/>
      <c r="AB51" s="476"/>
      <c r="AC51" s="476"/>
      <c r="AD51" s="477"/>
    </row>
    <row r="52" spans="2:30" ht="18" customHeight="1">
      <c r="B52" s="469"/>
      <c r="C52" s="470"/>
      <c r="D52" s="470"/>
      <c r="E52" s="470"/>
      <c r="F52" s="470"/>
      <c r="G52" s="470"/>
      <c r="H52" s="470"/>
      <c r="I52" s="471"/>
      <c r="J52" s="478"/>
      <c r="K52" s="479"/>
      <c r="L52" s="479"/>
      <c r="M52" s="479"/>
      <c r="N52" s="479"/>
      <c r="O52" s="479"/>
      <c r="P52" s="479"/>
      <c r="Q52" s="479"/>
      <c r="R52" s="479"/>
      <c r="S52" s="479"/>
      <c r="T52" s="479"/>
      <c r="U52" s="479"/>
      <c r="V52" s="479"/>
      <c r="W52" s="479"/>
      <c r="X52" s="479"/>
      <c r="Y52" s="479"/>
      <c r="Z52" s="479"/>
      <c r="AA52" s="479"/>
      <c r="AB52" s="479"/>
      <c r="AC52" s="479"/>
      <c r="AD52" s="480"/>
    </row>
    <row r="53" spans="2:30" ht="18" customHeight="1">
      <c r="B53" s="133"/>
      <c r="C53" s="133"/>
      <c r="D53" s="133"/>
      <c r="E53" s="133"/>
      <c r="F53" s="133"/>
      <c r="G53" s="133"/>
      <c r="H53" s="133"/>
      <c r="I53" s="133"/>
      <c r="J53" s="134"/>
      <c r="K53" s="134"/>
      <c r="L53" s="134"/>
      <c r="M53" s="134"/>
      <c r="N53" s="134"/>
      <c r="O53" s="134"/>
      <c r="P53" s="134"/>
      <c r="Q53" s="134"/>
      <c r="R53" s="134"/>
      <c r="S53" s="134"/>
      <c r="T53" s="134"/>
      <c r="U53" s="134"/>
      <c r="V53" s="134"/>
      <c r="W53" s="134"/>
      <c r="X53" s="134"/>
      <c r="Y53" s="134"/>
      <c r="Z53" s="134"/>
      <c r="AA53" s="134"/>
      <c r="AB53" s="134"/>
      <c r="AC53" s="134"/>
      <c r="AD53" s="135" t="s">
        <v>278</v>
      </c>
    </row>
    <row r="54" ht="17.25" customHeight="1"/>
    <row r="55" ht="17.25" customHeight="1"/>
    <row r="56" ht="17.25" customHeight="1"/>
    <row r="57" spans="1:38" ht="18" customHeight="1">
      <c r="A57" s="110" t="s">
        <v>49</v>
      </c>
      <c r="AL57" s="110" t="s">
        <v>362</v>
      </c>
    </row>
    <row r="58" spans="1:39" ht="18" customHeight="1">
      <c r="A58" s="233">
        <f>AM58</f>
      </c>
      <c r="B58" s="481" t="s">
        <v>279</v>
      </c>
      <c r="C58" s="481"/>
      <c r="D58" s="481"/>
      <c r="E58" s="481"/>
      <c r="F58" s="481"/>
      <c r="G58" s="481"/>
      <c r="H58" s="481"/>
      <c r="I58" s="481"/>
      <c r="J58" s="423">
        <v>4</v>
      </c>
      <c r="K58" s="424"/>
      <c r="L58" s="424"/>
      <c r="M58" s="424"/>
      <c r="N58" s="130" t="s">
        <v>260</v>
      </c>
      <c r="O58" s="172"/>
      <c r="Q58" s="208" t="s">
        <v>280</v>
      </c>
      <c r="R58" s="209"/>
      <c r="S58" s="209"/>
      <c r="T58" s="209"/>
      <c r="U58" s="209"/>
      <c r="V58" s="209"/>
      <c r="W58" s="209"/>
      <c r="X58" s="209"/>
      <c r="Y58" s="209"/>
      <c r="Z58" s="209"/>
      <c r="AA58" s="209"/>
      <c r="AB58" s="209"/>
      <c r="AC58" s="209"/>
      <c r="AD58" s="209"/>
      <c r="AL58" s="110" t="s">
        <v>361</v>
      </c>
      <c r="AM58" s="110">
        <f>IF(J58="","!","")</f>
      </c>
    </row>
    <row r="59" spans="17:30" ht="3.75" customHeight="1">
      <c r="Q59" s="137"/>
      <c r="R59" s="137"/>
      <c r="S59" s="137"/>
      <c r="T59" s="137"/>
      <c r="U59" s="137"/>
      <c r="V59" s="137"/>
      <c r="W59" s="137"/>
      <c r="X59" s="137"/>
      <c r="Y59" s="137"/>
      <c r="Z59" s="137"/>
      <c r="AA59" s="137"/>
      <c r="AB59" s="137"/>
      <c r="AC59" s="137"/>
      <c r="AD59" s="137"/>
    </row>
    <row r="60" spans="2:59" ht="18" customHeight="1">
      <c r="B60" s="451" t="s">
        <v>281</v>
      </c>
      <c r="C60" s="425"/>
      <c r="D60" s="425"/>
      <c r="E60" s="426"/>
      <c r="F60" s="451" t="s">
        <v>282</v>
      </c>
      <c r="G60" s="425"/>
      <c r="H60" s="425"/>
      <c r="I60" s="425"/>
      <c r="J60" s="425"/>
      <c r="K60" s="425"/>
      <c r="L60" s="425"/>
      <c r="M60" s="425"/>
      <c r="N60" s="425"/>
      <c r="O60" s="426"/>
      <c r="P60" s="233">
        <f>BA60&amp;BB60</f>
      </c>
      <c r="Q60" s="451" t="s">
        <v>281</v>
      </c>
      <c r="R60" s="425"/>
      <c r="S60" s="425"/>
      <c r="T60" s="426"/>
      <c r="U60" s="423" t="s">
        <v>304</v>
      </c>
      <c r="V60" s="424"/>
      <c r="W60" s="424"/>
      <c r="X60" s="424"/>
      <c r="Y60" s="424"/>
      <c r="Z60" s="424"/>
      <c r="AA60" s="424"/>
      <c r="AB60" s="424"/>
      <c r="AC60" s="424"/>
      <c r="AD60" s="450"/>
      <c r="AL60" s="454" t="s">
        <v>360</v>
      </c>
      <c r="AM60" s="455"/>
      <c r="AT60" s="136"/>
      <c r="AU60" s="137"/>
      <c r="AV60" s="137"/>
      <c r="AW60" s="137"/>
      <c r="AX60" s="137"/>
      <c r="AY60" s="137"/>
      <c r="AZ60" s="137"/>
      <c r="BA60" s="210">
        <f>IF(AND(BA61=1,U60=""),"!","")</f>
      </c>
      <c r="BB60" s="140">
        <f>IF(AND(BA61=0,U60&lt;&gt;""),"!","")</f>
      </c>
      <c r="BC60" s="140"/>
      <c r="BD60" s="140"/>
      <c r="BE60" s="140"/>
      <c r="BF60" s="140"/>
      <c r="BG60" s="211"/>
    </row>
    <row r="61" spans="1:59" s="212" customFormat="1" ht="18" customHeight="1">
      <c r="A61" s="233">
        <f>AL61</f>
      </c>
      <c r="B61" s="449" t="s">
        <v>50</v>
      </c>
      <c r="C61" s="449"/>
      <c r="D61" s="449"/>
      <c r="E61" s="449"/>
      <c r="F61" s="423" t="s">
        <v>359</v>
      </c>
      <c r="G61" s="424"/>
      <c r="H61" s="424"/>
      <c r="I61" s="424"/>
      <c r="J61" s="424"/>
      <c r="K61" s="424"/>
      <c r="L61" s="424"/>
      <c r="M61" s="424"/>
      <c r="N61" s="424"/>
      <c r="O61" s="450"/>
      <c r="P61" s="233">
        <f>BB61</f>
      </c>
      <c r="Q61" s="449" t="s">
        <v>50</v>
      </c>
      <c r="R61" s="449"/>
      <c r="S61" s="449"/>
      <c r="T61" s="449"/>
      <c r="U61" s="423" t="s">
        <v>305</v>
      </c>
      <c r="V61" s="424"/>
      <c r="W61" s="424"/>
      <c r="X61" s="424"/>
      <c r="Y61" s="424"/>
      <c r="Z61" s="424"/>
      <c r="AA61" s="424"/>
      <c r="AB61" s="424"/>
      <c r="AC61" s="424"/>
      <c r="AD61" s="450"/>
      <c r="AL61" s="212">
        <f>IF(F61&lt;&gt;"","","!")</f>
      </c>
      <c r="AT61" s="137"/>
      <c r="AU61" s="136"/>
      <c r="AV61" s="136"/>
      <c r="AW61" s="136"/>
      <c r="AX61" s="136"/>
      <c r="AY61" s="136"/>
      <c r="AZ61" s="136"/>
      <c r="BA61" s="138">
        <f>IF(U61&lt;&gt;"",1,0)</f>
        <v>1</v>
      </c>
      <c r="BB61" s="136">
        <f>IF((P60&amp;P62&amp;P63&amp;P64&amp;P65&amp;P66)="","","!")</f>
      </c>
      <c r="BC61" s="136"/>
      <c r="BD61" s="136"/>
      <c r="BE61" s="136"/>
      <c r="BF61" s="136"/>
      <c r="BG61" s="213"/>
    </row>
    <row r="62" spans="1:59" s="212" customFormat="1" ht="18" customHeight="1">
      <c r="A62" s="233">
        <f>AO62</f>
      </c>
      <c r="B62" s="449" t="s">
        <v>283</v>
      </c>
      <c r="C62" s="449"/>
      <c r="D62" s="449"/>
      <c r="E62" s="449"/>
      <c r="F62" s="214"/>
      <c r="G62" s="215" t="s">
        <v>348</v>
      </c>
      <c r="H62" s="216" t="s">
        <v>56</v>
      </c>
      <c r="I62" s="139"/>
      <c r="J62" s="139"/>
      <c r="K62" s="139"/>
      <c r="L62" s="139" t="s">
        <v>326</v>
      </c>
      <c r="M62" s="216" t="s">
        <v>57</v>
      </c>
      <c r="N62" s="216"/>
      <c r="O62" s="217"/>
      <c r="P62" s="233">
        <f>BD62</f>
      </c>
      <c r="Q62" s="449" t="s">
        <v>283</v>
      </c>
      <c r="R62" s="449"/>
      <c r="S62" s="449"/>
      <c r="T62" s="449"/>
      <c r="U62" s="214"/>
      <c r="V62" s="215" t="s">
        <v>348</v>
      </c>
      <c r="W62" s="216" t="s">
        <v>56</v>
      </c>
      <c r="X62" s="139"/>
      <c r="Y62" s="139"/>
      <c r="Z62" s="139"/>
      <c r="AA62" s="215" t="s">
        <v>326</v>
      </c>
      <c r="AB62" s="216" t="s">
        <v>57</v>
      </c>
      <c r="AC62" s="216"/>
      <c r="AD62" s="217"/>
      <c r="AL62" s="141">
        <f>IF(G62="■",1,0)</f>
        <v>1</v>
      </c>
      <c r="AM62" s="141">
        <f>IF(L62="■",1,0)</f>
        <v>0</v>
      </c>
      <c r="AN62" s="212">
        <f>SUM(AL62:AM62)</f>
        <v>1</v>
      </c>
      <c r="AO62" s="212">
        <f>IF(AN62=1,"","!")</f>
      </c>
      <c r="AT62" s="137"/>
      <c r="AU62" s="137"/>
      <c r="AV62" s="136"/>
      <c r="AW62" s="136"/>
      <c r="AX62" s="137"/>
      <c r="AY62" s="136"/>
      <c r="AZ62" s="136"/>
      <c r="BA62" s="141">
        <f>IF(V62="■",1,0)</f>
        <v>1</v>
      </c>
      <c r="BB62" s="141">
        <f>IF(AA62="■",1,0)</f>
        <v>0</v>
      </c>
      <c r="BC62" s="136">
        <f>SUM(BA62:BB62)</f>
        <v>1</v>
      </c>
      <c r="BD62" s="136">
        <f>IF(AND(BA61=0,BC62=0),"",IF(AND(BA61=1,BC62=1),"","!"))</f>
      </c>
      <c r="BE62" s="137"/>
      <c r="BF62" s="136"/>
      <c r="BG62" s="213"/>
    </row>
    <row r="63" spans="1:59" s="212" customFormat="1" ht="18" customHeight="1">
      <c r="A63" s="233">
        <f>AO63</f>
      </c>
      <c r="B63" s="433" t="s">
        <v>284</v>
      </c>
      <c r="C63" s="434"/>
      <c r="D63" s="434"/>
      <c r="E63" s="435"/>
      <c r="F63" s="183" t="s">
        <v>348</v>
      </c>
      <c r="G63" s="209" t="s">
        <v>285</v>
      </c>
      <c r="H63" s="142"/>
      <c r="I63" s="140" t="s">
        <v>326</v>
      </c>
      <c r="J63" s="209" t="s">
        <v>286</v>
      </c>
      <c r="K63" s="209"/>
      <c r="L63" s="209"/>
      <c r="M63" s="209"/>
      <c r="N63" s="209"/>
      <c r="O63" s="218"/>
      <c r="P63" s="233">
        <f>BD63</f>
      </c>
      <c r="Q63" s="433" t="s">
        <v>284</v>
      </c>
      <c r="R63" s="434"/>
      <c r="S63" s="434"/>
      <c r="T63" s="435"/>
      <c r="U63" s="183" t="s">
        <v>348</v>
      </c>
      <c r="V63" s="156" t="s">
        <v>285</v>
      </c>
      <c r="W63" s="142"/>
      <c r="X63" s="219" t="s">
        <v>326</v>
      </c>
      <c r="Y63" s="156" t="s">
        <v>286</v>
      </c>
      <c r="Z63" s="156"/>
      <c r="AA63" s="156"/>
      <c r="AB63" s="156"/>
      <c r="AC63" s="156"/>
      <c r="AD63" s="128"/>
      <c r="AL63" s="141">
        <f>IF(F63="■",1,0)</f>
        <v>1</v>
      </c>
      <c r="AM63" s="141">
        <f>IF(I63="■",1,0)</f>
        <v>0</v>
      </c>
      <c r="AN63" s="212">
        <f>SUM(AL63:AM63)</f>
        <v>1</v>
      </c>
      <c r="AO63" s="212">
        <f>IF(AN63=1,"","!")</f>
      </c>
      <c r="AT63" s="137"/>
      <c r="AU63" s="137"/>
      <c r="AV63" s="136"/>
      <c r="AW63" s="136"/>
      <c r="AX63" s="137"/>
      <c r="AY63" s="136"/>
      <c r="AZ63" s="136"/>
      <c r="BA63" s="141">
        <f>IF(U63="■",1,0)</f>
        <v>1</v>
      </c>
      <c r="BB63" s="141">
        <f>IF(X63="■",1,0)</f>
        <v>0</v>
      </c>
      <c r="BC63" s="136">
        <f>SUM(BA63:BB63)</f>
        <v>1</v>
      </c>
      <c r="BD63" s="136">
        <f>IF(AND(BA61=0,BC63=0),"",IF(AND(BA61=1,BC63=1),"","!"))</f>
      </c>
      <c r="BE63" s="137"/>
      <c r="BF63" s="136"/>
      <c r="BG63" s="213"/>
    </row>
    <row r="64" spans="1:59" s="212" customFormat="1" ht="18" customHeight="1">
      <c r="A64" s="233">
        <f>AL64</f>
      </c>
      <c r="B64" s="436"/>
      <c r="C64" s="437"/>
      <c r="D64" s="437"/>
      <c r="E64" s="438"/>
      <c r="F64" s="442" t="s">
        <v>287</v>
      </c>
      <c r="G64" s="443"/>
      <c r="H64" s="444" t="s">
        <v>358</v>
      </c>
      <c r="I64" s="444"/>
      <c r="J64" s="444"/>
      <c r="K64" s="444"/>
      <c r="L64" s="444"/>
      <c r="M64" s="444"/>
      <c r="N64" s="444"/>
      <c r="O64" s="203" t="s">
        <v>333</v>
      </c>
      <c r="P64" s="233">
        <f>BB64</f>
      </c>
      <c r="Q64" s="436"/>
      <c r="R64" s="437"/>
      <c r="S64" s="437"/>
      <c r="T64" s="438"/>
      <c r="U64" s="442" t="s">
        <v>287</v>
      </c>
      <c r="V64" s="443"/>
      <c r="W64" s="444" t="s">
        <v>306</v>
      </c>
      <c r="X64" s="444"/>
      <c r="Y64" s="444"/>
      <c r="Z64" s="444"/>
      <c r="AA64" s="444"/>
      <c r="AB64" s="444"/>
      <c r="AC64" s="444"/>
      <c r="AD64" s="203" t="s">
        <v>333</v>
      </c>
      <c r="AL64" s="212">
        <f>IF(H64="","!","")</f>
      </c>
      <c r="AT64" s="137"/>
      <c r="AU64" s="137"/>
      <c r="AV64" s="137"/>
      <c r="AW64" s="137"/>
      <c r="AX64" s="137"/>
      <c r="AY64" s="137"/>
      <c r="AZ64" s="137"/>
      <c r="BA64" s="138">
        <f>IF(W64&lt;&gt;"",1,0)</f>
        <v>1</v>
      </c>
      <c r="BB64" s="137">
        <f>IF(AND(BA61=0,BA64=0),"",IF(AND(BB63=1,W64=0),"",IF(AND(BA63=1,BA64=1),"","!")))</f>
      </c>
      <c r="BC64" s="137"/>
      <c r="BD64" s="137"/>
      <c r="BE64" s="137"/>
      <c r="BF64" s="137"/>
      <c r="BG64" s="221">
        <f>IF(AND(BB63=1,BE65&lt;3),"!","")</f>
      </c>
    </row>
    <row r="65" spans="1:63" ht="18" customHeight="1">
      <c r="A65" s="233">
        <f>AL65&amp;AQ65</f>
      </c>
      <c r="B65" s="439"/>
      <c r="C65" s="440"/>
      <c r="D65" s="440"/>
      <c r="E65" s="441"/>
      <c r="F65" s="452" t="s">
        <v>357</v>
      </c>
      <c r="G65" s="453"/>
      <c r="H65" s="222">
        <v>18</v>
      </c>
      <c r="I65" s="201" t="s">
        <v>29</v>
      </c>
      <c r="J65" s="222">
        <v>3</v>
      </c>
      <c r="K65" s="201" t="s">
        <v>245</v>
      </c>
      <c r="L65" s="222">
        <v>13</v>
      </c>
      <c r="M65" s="447" t="s">
        <v>289</v>
      </c>
      <c r="N65" s="447"/>
      <c r="O65" s="448"/>
      <c r="P65" s="233">
        <f>BA65&amp;BF65&amp;BG65&amp;BG64</f>
      </c>
      <c r="Q65" s="439"/>
      <c r="R65" s="440"/>
      <c r="S65" s="440"/>
      <c r="T65" s="441"/>
      <c r="U65" s="445" t="s">
        <v>357</v>
      </c>
      <c r="V65" s="446"/>
      <c r="W65" s="222">
        <v>21</v>
      </c>
      <c r="X65" s="201" t="s">
        <v>29</v>
      </c>
      <c r="Y65" s="222">
        <v>3</v>
      </c>
      <c r="Z65" s="201" t="s">
        <v>245</v>
      </c>
      <c r="AA65" s="222">
        <v>13</v>
      </c>
      <c r="AB65" s="447" t="s">
        <v>289</v>
      </c>
      <c r="AC65" s="447"/>
      <c r="AD65" s="448"/>
      <c r="AL65" s="110">
        <f>IF(OR(F65=AL57,F65=AL58),"","!")</f>
      </c>
      <c r="AM65" s="110">
        <f>IF(H65&lt;&gt;"","",1)</f>
      </c>
      <c r="AN65" s="110">
        <f>IF(J65&lt;&gt;"","",1)</f>
      </c>
      <c r="AO65" s="110">
        <f>IF(L65&lt;&gt;"","",1)</f>
      </c>
      <c r="AP65" s="110">
        <f>SUM(AM65:AO65)</f>
        <v>0</v>
      </c>
      <c r="AQ65" s="110">
        <f>IF(AP65&gt;0,"!","")</f>
      </c>
      <c r="AT65" s="137"/>
      <c r="AU65" s="137"/>
      <c r="AV65" s="137"/>
      <c r="AW65" s="137"/>
      <c r="AX65" s="137"/>
      <c r="AY65" s="137"/>
      <c r="AZ65" s="137"/>
      <c r="BA65" s="138">
        <f>IF(BB63=1,"",IF(BA61=0,"",IF(OR(U65=$AL$57,U65=$AL$58),"","!")))</f>
      </c>
      <c r="BB65" s="137">
        <f>IF(W65&lt;&gt;"","",1)</f>
      </c>
      <c r="BC65" s="137">
        <f>IF(Y65&lt;&gt;"","",1)</f>
      </c>
      <c r="BD65" s="137">
        <f>IF(AA65&lt;&gt;"","",1)</f>
      </c>
      <c r="BE65" s="137">
        <f>SUM(BB65:BD65)</f>
        <v>0</v>
      </c>
      <c r="BF65" s="137">
        <f>IF(BA61=0,"",IF(AND(BA63=1,BE65&gt;0),"!",""))</f>
      </c>
      <c r="BG65" s="221">
        <f>IF(AND(BA61=0,BE65&lt;3),"!","")</f>
      </c>
      <c r="BK65" s="238"/>
    </row>
    <row r="66" spans="1:59" s="212" customFormat="1" ht="18" customHeight="1">
      <c r="A66" s="233">
        <f>AO66</f>
      </c>
      <c r="B66" s="430" t="s">
        <v>55</v>
      </c>
      <c r="C66" s="431"/>
      <c r="D66" s="431"/>
      <c r="E66" s="432"/>
      <c r="F66" s="423">
        <v>7</v>
      </c>
      <c r="G66" s="424"/>
      <c r="H66" s="424"/>
      <c r="I66" s="425" t="s">
        <v>29</v>
      </c>
      <c r="J66" s="425"/>
      <c r="K66" s="424">
        <v>0</v>
      </c>
      <c r="L66" s="424"/>
      <c r="M66" s="424"/>
      <c r="N66" s="425" t="s">
        <v>63</v>
      </c>
      <c r="O66" s="426"/>
      <c r="P66" s="233">
        <f>BD66</f>
      </c>
      <c r="Q66" s="430" t="s">
        <v>55</v>
      </c>
      <c r="R66" s="431"/>
      <c r="S66" s="431"/>
      <c r="T66" s="432"/>
      <c r="U66" s="423">
        <v>5</v>
      </c>
      <c r="V66" s="424"/>
      <c r="W66" s="424"/>
      <c r="X66" s="425" t="s">
        <v>29</v>
      </c>
      <c r="Y66" s="425"/>
      <c r="Z66" s="424">
        <v>0</v>
      </c>
      <c r="AA66" s="424"/>
      <c r="AB66" s="424"/>
      <c r="AC66" s="425" t="s">
        <v>63</v>
      </c>
      <c r="AD66" s="426"/>
      <c r="AL66" s="110">
        <f>IF(F66&lt;&gt;"","",1)</f>
      </c>
      <c r="AM66" s="110">
        <f>IF(K66&lt;&gt;"","",1)</f>
      </c>
      <c r="AN66" s="212">
        <f>SUM(AL66:AM66)</f>
        <v>0</v>
      </c>
      <c r="AO66" s="110">
        <f>IF(AN66&gt;0,"!","")</f>
      </c>
      <c r="AT66" s="136"/>
      <c r="AU66" s="136"/>
      <c r="AV66" s="136"/>
      <c r="AW66" s="136"/>
      <c r="AX66" s="136"/>
      <c r="AY66" s="136"/>
      <c r="AZ66" s="136"/>
      <c r="BA66" s="223">
        <f>IF(U66&lt;&gt;"",0,1)</f>
        <v>0</v>
      </c>
      <c r="BB66" s="224">
        <f>IF(Z66&lt;&gt;"",0,1)</f>
        <v>0</v>
      </c>
      <c r="BC66" s="224">
        <f>SUM(BA66:BB66)</f>
        <v>0</v>
      </c>
      <c r="BD66" s="224">
        <f>IF(AND(BA61=0,BC66=2),"",IF(AND(BA61=1,BC66=0),"","!"))</f>
      </c>
      <c r="BE66" s="224"/>
      <c r="BF66" s="224"/>
      <c r="BG66" s="225"/>
    </row>
    <row r="67" spans="17:53" ht="3.75" customHeight="1">
      <c r="Q67" s="137"/>
      <c r="R67" s="137"/>
      <c r="S67" s="137"/>
      <c r="T67" s="137"/>
      <c r="U67" s="137"/>
      <c r="V67" s="137"/>
      <c r="W67" s="137"/>
      <c r="X67" s="137"/>
      <c r="Y67" s="137"/>
      <c r="Z67" s="137"/>
      <c r="AA67" s="137"/>
      <c r="AB67" s="137"/>
      <c r="AC67" s="137"/>
      <c r="AD67" s="137"/>
      <c r="AT67" s="137"/>
      <c r="AU67" s="137"/>
      <c r="AV67" s="137"/>
      <c r="AW67" s="137"/>
      <c r="AX67" s="137"/>
      <c r="AY67" s="137"/>
      <c r="AZ67" s="137"/>
      <c r="BA67" s="137"/>
    </row>
    <row r="68" spans="1:59" ht="18" customHeight="1">
      <c r="A68" s="233">
        <f>AL68&amp;AM68</f>
      </c>
      <c r="B68" s="451" t="s">
        <v>281</v>
      </c>
      <c r="C68" s="425"/>
      <c r="D68" s="425"/>
      <c r="E68" s="426"/>
      <c r="F68" s="423" t="s">
        <v>304</v>
      </c>
      <c r="G68" s="424"/>
      <c r="H68" s="424"/>
      <c r="I68" s="424"/>
      <c r="J68" s="424"/>
      <c r="K68" s="424"/>
      <c r="L68" s="424"/>
      <c r="M68" s="424"/>
      <c r="N68" s="424"/>
      <c r="O68" s="450"/>
      <c r="P68" s="233">
        <f>BA68&amp;BB68</f>
      </c>
      <c r="Q68" s="451" t="s">
        <v>281</v>
      </c>
      <c r="R68" s="425"/>
      <c r="S68" s="425"/>
      <c r="T68" s="426"/>
      <c r="U68" s="423" t="s">
        <v>307</v>
      </c>
      <c r="V68" s="424"/>
      <c r="W68" s="424"/>
      <c r="X68" s="424"/>
      <c r="Y68" s="424"/>
      <c r="Z68" s="424"/>
      <c r="AA68" s="424"/>
      <c r="AB68" s="424"/>
      <c r="AC68" s="424"/>
      <c r="AD68" s="450"/>
      <c r="AL68" s="210">
        <f>IF(AND(AL69=1,F68=""),"!","")</f>
      </c>
      <c r="AM68" s="140">
        <f>IF(AND(AL69=0,F68&lt;&gt;""),"!","")</f>
      </c>
      <c r="AN68" s="140"/>
      <c r="AO68" s="140"/>
      <c r="AP68" s="140"/>
      <c r="AQ68" s="140"/>
      <c r="AR68" s="211"/>
      <c r="BA68" s="210">
        <f>IF(AND(BA69=1,U68=""),"!","")</f>
      </c>
      <c r="BB68" s="140">
        <f>IF(AND(BA69=0,U68&lt;&gt;""),"!","")</f>
      </c>
      <c r="BC68" s="140"/>
      <c r="BD68" s="140"/>
      <c r="BE68" s="140"/>
      <c r="BF68" s="140"/>
      <c r="BG68" s="211"/>
    </row>
    <row r="69" spans="1:59" s="212" customFormat="1" ht="18" customHeight="1">
      <c r="A69" s="233">
        <f>AM69</f>
      </c>
      <c r="B69" s="449" t="s">
        <v>50</v>
      </c>
      <c r="C69" s="449"/>
      <c r="D69" s="449"/>
      <c r="E69" s="449"/>
      <c r="F69" s="423" t="s">
        <v>305</v>
      </c>
      <c r="G69" s="424"/>
      <c r="H69" s="424"/>
      <c r="I69" s="424"/>
      <c r="J69" s="424"/>
      <c r="K69" s="424"/>
      <c r="L69" s="424"/>
      <c r="M69" s="424"/>
      <c r="N69" s="424"/>
      <c r="O69" s="450"/>
      <c r="P69" s="233">
        <f>BB69</f>
      </c>
      <c r="Q69" s="449" t="s">
        <v>50</v>
      </c>
      <c r="R69" s="449"/>
      <c r="S69" s="449"/>
      <c r="T69" s="449"/>
      <c r="U69" s="423" t="s">
        <v>305</v>
      </c>
      <c r="V69" s="424"/>
      <c r="W69" s="424"/>
      <c r="X69" s="424"/>
      <c r="Y69" s="424"/>
      <c r="Z69" s="424"/>
      <c r="AA69" s="424"/>
      <c r="AB69" s="424"/>
      <c r="AC69" s="424"/>
      <c r="AD69" s="450"/>
      <c r="AL69" s="138">
        <f>IF(F69&lt;&gt;"",1,0)</f>
        <v>1</v>
      </c>
      <c r="AM69" s="136">
        <f>IF((A68&amp;A70&amp;A71&amp;A72&amp;A73&amp;A74)="","","!")</f>
      </c>
      <c r="AN69" s="136"/>
      <c r="AO69" s="136"/>
      <c r="AP69" s="136"/>
      <c r="AQ69" s="136"/>
      <c r="AR69" s="213"/>
      <c r="BA69" s="138">
        <f>IF(U69&lt;&gt;"",1,0)</f>
        <v>1</v>
      </c>
      <c r="BB69" s="136">
        <f>IF((P68&amp;P70&amp;P71&amp;P72&amp;P73&amp;P74)="","","!")</f>
      </c>
      <c r="BC69" s="136"/>
      <c r="BD69" s="136"/>
      <c r="BE69" s="136"/>
      <c r="BF69" s="136"/>
      <c r="BG69" s="213"/>
    </row>
    <row r="70" spans="1:59" s="212" customFormat="1" ht="18" customHeight="1">
      <c r="A70" s="233">
        <f>AO70</f>
      </c>
      <c r="B70" s="449" t="s">
        <v>283</v>
      </c>
      <c r="C70" s="449"/>
      <c r="D70" s="449"/>
      <c r="E70" s="449"/>
      <c r="F70" s="214"/>
      <c r="G70" s="215" t="s">
        <v>348</v>
      </c>
      <c r="H70" s="216" t="s">
        <v>56</v>
      </c>
      <c r="I70" s="139"/>
      <c r="J70" s="139"/>
      <c r="K70" s="139"/>
      <c r="L70" s="215" t="s">
        <v>335</v>
      </c>
      <c r="M70" s="216" t="s">
        <v>57</v>
      </c>
      <c r="N70" s="216"/>
      <c r="O70" s="217"/>
      <c r="P70" s="233">
        <f>BD70</f>
      </c>
      <c r="Q70" s="449" t="s">
        <v>283</v>
      </c>
      <c r="R70" s="449"/>
      <c r="S70" s="449"/>
      <c r="T70" s="449"/>
      <c r="U70" s="214"/>
      <c r="V70" s="215" t="s">
        <v>348</v>
      </c>
      <c r="W70" s="216" t="s">
        <v>56</v>
      </c>
      <c r="X70" s="139"/>
      <c r="Y70" s="139"/>
      <c r="Z70" s="139"/>
      <c r="AA70" s="215" t="s">
        <v>326</v>
      </c>
      <c r="AB70" s="216" t="s">
        <v>57</v>
      </c>
      <c r="AC70" s="216"/>
      <c r="AD70" s="217"/>
      <c r="AL70" s="141">
        <f>IF(G70="■",1,0)</f>
        <v>1</v>
      </c>
      <c r="AM70" s="141">
        <f>IF(L70="■",1,0)</f>
        <v>0</v>
      </c>
      <c r="AN70" s="136">
        <f>SUM(AL70:AM70)</f>
        <v>1</v>
      </c>
      <c r="AO70" s="136">
        <f>IF(AND(AL69=0,AN70=0),"",IF(AND(AL69=1,AN70=1),"","!"))</f>
      </c>
      <c r="AP70" s="137"/>
      <c r="AQ70" s="136"/>
      <c r="AR70" s="213"/>
      <c r="BA70" s="141">
        <f>IF(V70="■",1,0)</f>
        <v>1</v>
      </c>
      <c r="BB70" s="141">
        <f>IF(AA70="■",1,0)</f>
        <v>0</v>
      </c>
      <c r="BC70" s="136">
        <f>SUM(BA70:BB70)</f>
        <v>1</v>
      </c>
      <c r="BD70" s="136">
        <f>IF(AND(BA69=0,BC70=0),"",IF(AND(BA69=1,BC70=1),"","!"))</f>
      </c>
      <c r="BE70" s="137"/>
      <c r="BF70" s="136"/>
      <c r="BG70" s="213"/>
    </row>
    <row r="71" spans="1:59" s="212" customFormat="1" ht="18" customHeight="1">
      <c r="A71" s="233">
        <f>AO71</f>
      </c>
      <c r="B71" s="433" t="s">
        <v>284</v>
      </c>
      <c r="C71" s="434"/>
      <c r="D71" s="434"/>
      <c r="E71" s="435"/>
      <c r="F71" s="183" t="s">
        <v>348</v>
      </c>
      <c r="G71" s="156" t="s">
        <v>285</v>
      </c>
      <c r="H71" s="142"/>
      <c r="I71" s="231" t="s">
        <v>334</v>
      </c>
      <c r="J71" s="156" t="s">
        <v>286</v>
      </c>
      <c r="K71" s="156"/>
      <c r="L71" s="156"/>
      <c r="M71" s="156"/>
      <c r="N71" s="156"/>
      <c r="O71" s="128"/>
      <c r="P71" s="233">
        <f>BD71</f>
      </c>
      <c r="Q71" s="433" t="s">
        <v>284</v>
      </c>
      <c r="R71" s="434"/>
      <c r="S71" s="434"/>
      <c r="T71" s="435"/>
      <c r="U71" s="183" t="s">
        <v>348</v>
      </c>
      <c r="V71" s="156" t="s">
        <v>285</v>
      </c>
      <c r="W71" s="142"/>
      <c r="X71" s="231" t="s">
        <v>326</v>
      </c>
      <c r="Y71" s="156" t="s">
        <v>286</v>
      </c>
      <c r="Z71" s="156"/>
      <c r="AA71" s="156"/>
      <c r="AB71" s="156"/>
      <c r="AC71" s="156"/>
      <c r="AD71" s="128"/>
      <c r="AL71" s="141">
        <f>IF(F71="■",1,0)</f>
        <v>1</v>
      </c>
      <c r="AM71" s="141">
        <f>IF(I71="■",1,0)</f>
        <v>0</v>
      </c>
      <c r="AN71" s="136">
        <f>SUM(AL71:AM71)</f>
        <v>1</v>
      </c>
      <c r="AO71" s="136">
        <f>IF(AND(AL69=0,AN71=0),"",IF(AND(AL69=1,AN71=1),"","!"))</f>
      </c>
      <c r="AP71" s="137"/>
      <c r="AQ71" s="136"/>
      <c r="AR71" s="213"/>
      <c r="BA71" s="141">
        <f>IF(U71="■",1,0)</f>
        <v>1</v>
      </c>
      <c r="BB71" s="141">
        <f>IF(X71="■",1,0)</f>
        <v>0</v>
      </c>
      <c r="BC71" s="136">
        <f>SUM(BA71:BB71)</f>
        <v>1</v>
      </c>
      <c r="BD71" s="136">
        <f>IF(AND(BA69=0,BC71=0),"",IF(AND(BA69=1,BC71=1),"","!"))</f>
      </c>
      <c r="BE71" s="137"/>
      <c r="BF71" s="136"/>
      <c r="BG71" s="213"/>
    </row>
    <row r="72" spans="1:59" ht="18" customHeight="1">
      <c r="A72" s="233">
        <f>AM72</f>
      </c>
      <c r="B72" s="436"/>
      <c r="C72" s="437"/>
      <c r="D72" s="437"/>
      <c r="E72" s="438"/>
      <c r="F72" s="442" t="s">
        <v>287</v>
      </c>
      <c r="G72" s="443"/>
      <c r="H72" s="444" t="s">
        <v>306</v>
      </c>
      <c r="I72" s="444"/>
      <c r="J72" s="444"/>
      <c r="K72" s="444"/>
      <c r="L72" s="444"/>
      <c r="M72" s="444"/>
      <c r="N72" s="444"/>
      <c r="O72" s="203" t="s">
        <v>333</v>
      </c>
      <c r="P72" s="233">
        <f>BB72</f>
      </c>
      <c r="Q72" s="436"/>
      <c r="R72" s="437"/>
      <c r="S72" s="437"/>
      <c r="T72" s="438"/>
      <c r="U72" s="442" t="s">
        <v>287</v>
      </c>
      <c r="V72" s="443"/>
      <c r="W72" s="444" t="s">
        <v>306</v>
      </c>
      <c r="X72" s="444"/>
      <c r="Y72" s="444"/>
      <c r="Z72" s="444"/>
      <c r="AA72" s="444"/>
      <c r="AB72" s="444"/>
      <c r="AC72" s="444"/>
      <c r="AD72" s="203" t="s">
        <v>333</v>
      </c>
      <c r="AL72" s="138">
        <f>IF(H72&lt;&gt;"",1,0)</f>
        <v>1</v>
      </c>
      <c r="AM72" s="137">
        <f>IF(AND(AL69=0,AL72=0),"",IF(AND(AM71=1,H72=0),"",IF(AND(AL71=1,AL72=1),"","!")))</f>
      </c>
      <c r="AN72" s="137"/>
      <c r="AO72" s="137"/>
      <c r="AP72" s="137"/>
      <c r="AQ72" s="137"/>
      <c r="AR72" s="221">
        <f>IF(AND(AM71=1,AP73&lt;3),"!","")</f>
      </c>
      <c r="BA72" s="138">
        <f>IF(W72&lt;&gt;"",1,0)</f>
        <v>1</v>
      </c>
      <c r="BB72" s="137">
        <f>IF(AND(BA69=0,BA72=0),"",IF(AND(BB71=1,W72=0),"",IF(AND(BA71=1,BA72=1),"","!")))</f>
      </c>
      <c r="BC72" s="137"/>
      <c r="BD72" s="137"/>
      <c r="BE72" s="137"/>
      <c r="BF72" s="137"/>
      <c r="BG72" s="221">
        <f>IF(AND(BB71=1,BE73&lt;3),"!","")</f>
      </c>
    </row>
    <row r="73" spans="1:59" ht="18" customHeight="1">
      <c r="A73" s="233">
        <f>AL73&amp;AQ73&amp;AR73&amp;AR72</f>
      </c>
      <c r="B73" s="439"/>
      <c r="C73" s="440"/>
      <c r="D73" s="440"/>
      <c r="E73" s="441"/>
      <c r="F73" s="445" t="s">
        <v>357</v>
      </c>
      <c r="G73" s="446"/>
      <c r="H73" s="222">
        <v>1</v>
      </c>
      <c r="I73" s="201" t="s">
        <v>29</v>
      </c>
      <c r="J73" s="222">
        <v>3</v>
      </c>
      <c r="K73" s="201" t="s">
        <v>245</v>
      </c>
      <c r="L73" s="222">
        <v>13</v>
      </c>
      <c r="M73" s="447" t="s">
        <v>289</v>
      </c>
      <c r="N73" s="447"/>
      <c r="O73" s="448"/>
      <c r="P73" s="233">
        <f>BA73&amp;BF73&amp;BG73&amp;BG72</f>
      </c>
      <c r="Q73" s="439"/>
      <c r="R73" s="440"/>
      <c r="S73" s="440"/>
      <c r="T73" s="441"/>
      <c r="U73" s="445" t="s">
        <v>356</v>
      </c>
      <c r="V73" s="446"/>
      <c r="W73" s="222">
        <v>60</v>
      </c>
      <c r="X73" s="201" t="s">
        <v>29</v>
      </c>
      <c r="Y73" s="222">
        <v>3</v>
      </c>
      <c r="Z73" s="201" t="s">
        <v>245</v>
      </c>
      <c r="AA73" s="222">
        <v>13</v>
      </c>
      <c r="AB73" s="447" t="s">
        <v>289</v>
      </c>
      <c r="AC73" s="447"/>
      <c r="AD73" s="448"/>
      <c r="AL73" s="138">
        <f>IF(AM71=1,"",IF(AL69=0,"",IF(OR(F73=$AL$57,F73=$AL$58),"","!")))</f>
      </c>
      <c r="AM73" s="137">
        <f>IF(H73&lt;&gt;"","",1)</f>
      </c>
      <c r="AN73" s="137">
        <f>IF(J73&lt;&gt;"","",1)</f>
      </c>
      <c r="AO73" s="137">
        <f>IF(L73&lt;&gt;"","",1)</f>
      </c>
      <c r="AP73" s="137">
        <f>SUM(AM73:AO73)</f>
        <v>0</v>
      </c>
      <c r="AQ73" s="137">
        <f>IF(AL69=0,"",IF(AND(AL71=1,AP73&gt;0),"!",""))</f>
      </c>
      <c r="AR73" s="221">
        <f>IF(AND(AL69=0,AP73&lt;3),"!","")</f>
      </c>
      <c r="BA73" s="138">
        <f>IF(BB71=1,"",IF(BA69=0,"",IF(OR(U73=$AL$57,U73=$AL$58),"","!")))</f>
      </c>
      <c r="BB73" s="137">
        <f>IF(W73&lt;&gt;"","",1)</f>
      </c>
      <c r="BC73" s="137">
        <f>IF(Y73&lt;&gt;"","",1)</f>
      </c>
      <c r="BD73" s="137">
        <f>IF(AA73&lt;&gt;"","",1)</f>
      </c>
      <c r="BE73" s="137">
        <f>SUM(BB73:BD73)</f>
        <v>0</v>
      </c>
      <c r="BF73" s="137">
        <f>IF(BA69=0,"",IF(AND(BA71=1,BE73&gt;0),"!",""))</f>
      </c>
      <c r="BG73" s="221">
        <f>IF(AND(BA69=0,BE73&lt;3),"!","")</f>
      </c>
    </row>
    <row r="74" spans="1:59" s="212" customFormat="1" ht="18" customHeight="1">
      <c r="A74" s="233">
        <f>AO74</f>
      </c>
      <c r="B74" s="430" t="s">
        <v>55</v>
      </c>
      <c r="C74" s="431"/>
      <c r="D74" s="431"/>
      <c r="E74" s="432"/>
      <c r="F74" s="423">
        <v>10</v>
      </c>
      <c r="G74" s="424"/>
      <c r="H74" s="424"/>
      <c r="I74" s="425" t="s">
        <v>29</v>
      </c>
      <c r="J74" s="425"/>
      <c r="K74" s="424">
        <v>8</v>
      </c>
      <c r="L74" s="424"/>
      <c r="M74" s="424"/>
      <c r="N74" s="425" t="s">
        <v>63</v>
      </c>
      <c r="O74" s="426"/>
      <c r="P74" s="233">
        <f>BD74</f>
      </c>
      <c r="Q74" s="430" t="s">
        <v>55</v>
      </c>
      <c r="R74" s="431"/>
      <c r="S74" s="431"/>
      <c r="T74" s="432"/>
      <c r="U74" s="423">
        <v>23</v>
      </c>
      <c r="V74" s="424"/>
      <c r="W74" s="424"/>
      <c r="X74" s="425" t="s">
        <v>29</v>
      </c>
      <c r="Y74" s="425"/>
      <c r="Z74" s="424">
        <v>4</v>
      </c>
      <c r="AA74" s="424"/>
      <c r="AB74" s="424"/>
      <c r="AC74" s="425" t="s">
        <v>63</v>
      </c>
      <c r="AD74" s="426"/>
      <c r="AL74" s="223">
        <f>IF(F74&lt;&gt;"",0,1)</f>
        <v>0</v>
      </c>
      <c r="AM74" s="224">
        <f>IF(K74&lt;&gt;"",0,1)</f>
        <v>0</v>
      </c>
      <c r="AN74" s="224">
        <f>SUM(AL74:AM74)</f>
        <v>0</v>
      </c>
      <c r="AO74" s="224">
        <f>IF(AND(AL69=0,AN74=2),"",IF(AND(AL69=1,AN74=0),"","!"))</f>
      </c>
      <c r="AP74" s="224"/>
      <c r="AQ74" s="224"/>
      <c r="AR74" s="225"/>
      <c r="BA74" s="223">
        <f>IF(U74&lt;&gt;"",0,1)</f>
        <v>0</v>
      </c>
      <c r="BB74" s="224">
        <f>IF(Z74&lt;&gt;"",0,1)</f>
        <v>0</v>
      </c>
      <c r="BC74" s="224">
        <f>SUM(BA74:BB74)</f>
        <v>0</v>
      </c>
      <c r="BD74" s="224">
        <f>IF(AND(BA69=0,BC74=2),"",IF(AND(BA69=1,BC74=0),"","!"))</f>
      </c>
      <c r="BE74" s="224"/>
      <c r="BF74" s="224"/>
      <c r="BG74" s="225"/>
    </row>
    <row r="75" spans="17:30" ht="3.75" customHeight="1">
      <c r="Q75" s="137"/>
      <c r="R75" s="137"/>
      <c r="S75" s="137"/>
      <c r="T75" s="137"/>
      <c r="U75" s="137"/>
      <c r="V75" s="137"/>
      <c r="W75" s="137"/>
      <c r="X75" s="137"/>
      <c r="Y75" s="137"/>
      <c r="Z75" s="137"/>
      <c r="AA75" s="137"/>
      <c r="AB75" s="137"/>
      <c r="AC75" s="137"/>
      <c r="AD75" s="137"/>
    </row>
    <row r="76" spans="1:59" ht="18" customHeight="1">
      <c r="A76" s="233">
        <f>AL76&amp;AM76</f>
      </c>
      <c r="B76" s="451" t="s">
        <v>281</v>
      </c>
      <c r="C76" s="425"/>
      <c r="D76" s="425"/>
      <c r="E76" s="426"/>
      <c r="F76" s="423" t="s">
        <v>355</v>
      </c>
      <c r="G76" s="424"/>
      <c r="H76" s="424"/>
      <c r="I76" s="424"/>
      <c r="J76" s="424"/>
      <c r="K76" s="424"/>
      <c r="L76" s="424"/>
      <c r="M76" s="424"/>
      <c r="N76" s="424"/>
      <c r="O76" s="450"/>
      <c r="P76" s="233">
        <f>BA76&amp;BB76</f>
      </c>
      <c r="Q76" s="451" t="s">
        <v>281</v>
      </c>
      <c r="R76" s="425"/>
      <c r="S76" s="425"/>
      <c r="T76" s="426"/>
      <c r="U76" s="423"/>
      <c r="V76" s="424"/>
      <c r="W76" s="424"/>
      <c r="X76" s="424"/>
      <c r="Y76" s="424"/>
      <c r="Z76" s="424"/>
      <c r="AA76" s="424"/>
      <c r="AB76" s="424"/>
      <c r="AC76" s="424"/>
      <c r="AD76" s="450"/>
      <c r="AL76" s="210">
        <f>IF(AND(AL77=1,F76=""),"!","")</f>
      </c>
      <c r="AM76" s="140">
        <f>IF(AND(AL77=0,F76&lt;&gt;""),"!","")</f>
      </c>
      <c r="AN76" s="140"/>
      <c r="AO76" s="140"/>
      <c r="AP76" s="140"/>
      <c r="AQ76" s="140"/>
      <c r="AR76" s="211"/>
      <c r="BA76" s="210">
        <f>IF(AND(BA77=1,U76=""),"!","")</f>
      </c>
      <c r="BB76" s="140">
        <f>IF(AND(BA77=0,U76&lt;&gt;""),"!","")</f>
      </c>
      <c r="BC76" s="140"/>
      <c r="BD76" s="140"/>
      <c r="BE76" s="140"/>
      <c r="BF76" s="140"/>
      <c r="BG76" s="211"/>
    </row>
    <row r="77" spans="1:59" s="212" customFormat="1" ht="18" customHeight="1">
      <c r="A77" s="233">
        <f>AM77</f>
      </c>
      <c r="B77" s="449" t="s">
        <v>50</v>
      </c>
      <c r="C77" s="449"/>
      <c r="D77" s="449"/>
      <c r="E77" s="449"/>
      <c r="F77" s="423" t="s">
        <v>305</v>
      </c>
      <c r="G77" s="424"/>
      <c r="H77" s="424"/>
      <c r="I77" s="424"/>
      <c r="J77" s="424"/>
      <c r="K77" s="424"/>
      <c r="L77" s="424"/>
      <c r="M77" s="424"/>
      <c r="N77" s="424"/>
      <c r="O77" s="450"/>
      <c r="P77" s="233">
        <f>BB77</f>
      </c>
      <c r="Q77" s="449" t="s">
        <v>50</v>
      </c>
      <c r="R77" s="449"/>
      <c r="S77" s="449"/>
      <c r="T77" s="449"/>
      <c r="U77" s="423"/>
      <c r="V77" s="424"/>
      <c r="W77" s="424"/>
      <c r="X77" s="424"/>
      <c r="Y77" s="424"/>
      <c r="Z77" s="424"/>
      <c r="AA77" s="424"/>
      <c r="AB77" s="424"/>
      <c r="AC77" s="424"/>
      <c r="AD77" s="450"/>
      <c r="AL77" s="138">
        <f>IF(F77&lt;&gt;"",1,0)</f>
        <v>1</v>
      </c>
      <c r="AM77" s="136">
        <f>IF((A76&amp;A78&amp;A79&amp;A80&amp;A81&amp;A82)="","","!")</f>
      </c>
      <c r="AN77" s="136"/>
      <c r="AO77" s="136"/>
      <c r="AP77" s="136"/>
      <c r="AQ77" s="136"/>
      <c r="AR77" s="213"/>
      <c r="BA77" s="138">
        <f>IF(U77&lt;&gt;"",1,0)</f>
        <v>0</v>
      </c>
      <c r="BB77" s="136">
        <f>IF((P76&amp;P78&amp;P79&amp;P80&amp;P81&amp;P82)="","","!")</f>
      </c>
      <c r="BC77" s="136"/>
      <c r="BD77" s="136"/>
      <c r="BE77" s="136"/>
      <c r="BF77" s="136"/>
      <c r="BG77" s="213"/>
    </row>
    <row r="78" spans="1:59" s="212" customFormat="1" ht="18" customHeight="1">
      <c r="A78" s="233">
        <f>AO78</f>
      </c>
      <c r="B78" s="449" t="s">
        <v>283</v>
      </c>
      <c r="C78" s="449"/>
      <c r="D78" s="449"/>
      <c r="E78" s="449"/>
      <c r="F78" s="214"/>
      <c r="G78" s="215" t="s">
        <v>335</v>
      </c>
      <c r="H78" s="216" t="s">
        <v>56</v>
      </c>
      <c r="I78" s="139"/>
      <c r="J78" s="139"/>
      <c r="K78" s="139"/>
      <c r="L78" s="215" t="s">
        <v>348</v>
      </c>
      <c r="M78" s="216" t="s">
        <v>57</v>
      </c>
      <c r="N78" s="216"/>
      <c r="O78" s="217"/>
      <c r="P78" s="233">
        <f>BD78</f>
      </c>
      <c r="Q78" s="449" t="s">
        <v>283</v>
      </c>
      <c r="R78" s="449"/>
      <c r="S78" s="449"/>
      <c r="T78" s="449"/>
      <c r="U78" s="214"/>
      <c r="V78" s="215" t="s">
        <v>335</v>
      </c>
      <c r="W78" s="216" t="s">
        <v>56</v>
      </c>
      <c r="X78" s="139"/>
      <c r="Y78" s="139"/>
      <c r="Z78" s="139"/>
      <c r="AA78" s="215" t="s">
        <v>335</v>
      </c>
      <c r="AB78" s="216" t="s">
        <v>57</v>
      </c>
      <c r="AC78" s="216"/>
      <c r="AD78" s="217"/>
      <c r="AL78" s="141">
        <f>IF(G78="■",1,0)</f>
        <v>0</v>
      </c>
      <c r="AM78" s="141">
        <f>IF(L78="■",1,0)</f>
        <v>1</v>
      </c>
      <c r="AN78" s="136">
        <f>SUM(AL78:AM78)</f>
        <v>1</v>
      </c>
      <c r="AO78" s="136">
        <f>IF(AND(AL77=0,AN78=0),"",IF(AND(AL77=1,AN78=1),"","!"))</f>
      </c>
      <c r="AP78" s="137"/>
      <c r="AQ78" s="136"/>
      <c r="AR78" s="213"/>
      <c r="BA78" s="141">
        <f>IF(V78="■",1,0)</f>
        <v>0</v>
      </c>
      <c r="BB78" s="141">
        <f>IF(AA78="■",1,0)</f>
        <v>0</v>
      </c>
      <c r="BC78" s="136">
        <f>SUM(BA78:BB78)</f>
        <v>0</v>
      </c>
      <c r="BD78" s="136">
        <f>IF(AND(BA77=0,BC78=0),"",IF(AND(BA77=1,BC78=1),"","!"))</f>
      </c>
      <c r="BE78" s="137"/>
      <c r="BF78" s="136"/>
      <c r="BG78" s="213"/>
    </row>
    <row r="79" spans="1:59" s="212" customFormat="1" ht="18" customHeight="1">
      <c r="A79" s="233">
        <f>AO79</f>
      </c>
      <c r="B79" s="433" t="s">
        <v>284</v>
      </c>
      <c r="C79" s="434"/>
      <c r="D79" s="434"/>
      <c r="E79" s="435"/>
      <c r="F79" s="183" t="s">
        <v>326</v>
      </c>
      <c r="G79" s="156" t="s">
        <v>285</v>
      </c>
      <c r="H79" s="142"/>
      <c r="I79" s="231" t="s">
        <v>348</v>
      </c>
      <c r="J79" s="156" t="s">
        <v>286</v>
      </c>
      <c r="K79" s="156"/>
      <c r="L79" s="156"/>
      <c r="M79" s="156"/>
      <c r="N79" s="156"/>
      <c r="O79" s="128"/>
      <c r="P79" s="233">
        <f>BD79</f>
      </c>
      <c r="Q79" s="433" t="s">
        <v>284</v>
      </c>
      <c r="R79" s="434"/>
      <c r="S79" s="434"/>
      <c r="T79" s="435"/>
      <c r="U79" s="183" t="s">
        <v>354</v>
      </c>
      <c r="V79" s="156" t="s">
        <v>285</v>
      </c>
      <c r="W79" s="142"/>
      <c r="X79" s="219" t="s">
        <v>97</v>
      </c>
      <c r="Y79" s="156" t="s">
        <v>286</v>
      </c>
      <c r="Z79" s="156"/>
      <c r="AA79" s="156"/>
      <c r="AB79" s="156"/>
      <c r="AC79" s="156"/>
      <c r="AD79" s="128"/>
      <c r="AL79" s="141">
        <f>IF(F79="■",1,0)</f>
        <v>0</v>
      </c>
      <c r="AM79" s="141">
        <f>IF(I79="■",1,0)</f>
        <v>1</v>
      </c>
      <c r="AN79" s="136">
        <f>SUM(AL79:AM79)</f>
        <v>1</v>
      </c>
      <c r="AO79" s="136">
        <f>IF(AND(AL77=0,AN79=0),"",IF(AND(AL77=1,AN79=1),"","!"))</f>
      </c>
      <c r="AP79" s="137"/>
      <c r="AQ79" s="136"/>
      <c r="AR79" s="213"/>
      <c r="BA79" s="141">
        <f>IF(U79="■",1,0)</f>
        <v>0</v>
      </c>
      <c r="BB79" s="141">
        <f>IF(X79="■",1,0)</f>
        <v>0</v>
      </c>
      <c r="BC79" s="136">
        <f>SUM(BA79:BB79)</f>
        <v>0</v>
      </c>
      <c r="BD79" s="136">
        <f>IF(AND(BA77=0,BC79=0),"",IF(AND(BA77=1,BC79=1),"","!"))</f>
      </c>
      <c r="BE79" s="137"/>
      <c r="BF79" s="136"/>
      <c r="BG79" s="213"/>
    </row>
    <row r="80" spans="1:59" ht="18" customHeight="1">
      <c r="A80" s="233">
        <f>AM80</f>
      </c>
      <c r="B80" s="436"/>
      <c r="C80" s="437"/>
      <c r="D80" s="437"/>
      <c r="E80" s="438"/>
      <c r="F80" s="442" t="s">
        <v>287</v>
      </c>
      <c r="G80" s="443"/>
      <c r="H80" s="444"/>
      <c r="I80" s="444"/>
      <c r="J80" s="444"/>
      <c r="K80" s="444"/>
      <c r="L80" s="444"/>
      <c r="M80" s="444"/>
      <c r="N80" s="444"/>
      <c r="O80" s="203" t="s">
        <v>270</v>
      </c>
      <c r="P80" s="233">
        <f>BB80</f>
      </c>
      <c r="Q80" s="436"/>
      <c r="R80" s="437"/>
      <c r="S80" s="437"/>
      <c r="T80" s="438"/>
      <c r="U80" s="442" t="s">
        <v>287</v>
      </c>
      <c r="V80" s="443"/>
      <c r="W80" s="444"/>
      <c r="X80" s="444"/>
      <c r="Y80" s="444"/>
      <c r="Z80" s="444"/>
      <c r="AA80" s="444"/>
      <c r="AB80" s="444"/>
      <c r="AC80" s="444"/>
      <c r="AD80" s="203" t="s">
        <v>270</v>
      </c>
      <c r="AL80" s="138">
        <f>IF(H80&lt;&gt;"",1,0)</f>
        <v>0</v>
      </c>
      <c r="AM80" s="137">
        <f>IF(AND(AL77=0,AL80=0),"",IF(AND(AM79=1,H80=0),"",IF(AND(AL79=1,AL80=1),"","!")))</f>
      </c>
      <c r="AN80" s="137"/>
      <c r="AO80" s="137"/>
      <c r="AP80" s="137"/>
      <c r="AQ80" s="137"/>
      <c r="AR80" s="221">
        <f>IF(AND(AM79=1,AP81&lt;3),"!","")</f>
      </c>
      <c r="BA80" s="138">
        <f>IF(W80&lt;&gt;"",1,0)</f>
        <v>0</v>
      </c>
      <c r="BB80" s="137">
        <f>IF(AND(BA77=0,BA80=0),"",IF(AND(BB79=1,W80=0),"",IF(AND(BA79=1,BA80=1),"","!")))</f>
      </c>
      <c r="BC80" s="137"/>
      <c r="BD80" s="137"/>
      <c r="BE80" s="137"/>
      <c r="BF80" s="137"/>
      <c r="BG80" s="221">
        <f>IF(AND(BB79=1,BE81&lt;3),"!","")</f>
      </c>
    </row>
    <row r="81" spans="1:59" ht="18" customHeight="1">
      <c r="A81" s="233">
        <f>AL81&amp;AQ81&amp;AR81&amp;AR80</f>
      </c>
      <c r="B81" s="439"/>
      <c r="C81" s="440"/>
      <c r="D81" s="440"/>
      <c r="E81" s="441"/>
      <c r="F81" s="445" t="s">
        <v>353</v>
      </c>
      <c r="G81" s="446"/>
      <c r="H81" s="222"/>
      <c r="I81" s="201" t="s">
        <v>29</v>
      </c>
      <c r="J81" s="222"/>
      <c r="K81" s="201" t="s">
        <v>245</v>
      </c>
      <c r="L81" s="222"/>
      <c r="M81" s="447" t="s">
        <v>289</v>
      </c>
      <c r="N81" s="447"/>
      <c r="O81" s="448"/>
      <c r="P81" s="233">
        <f>BA81&amp;BF81&amp;BG81&amp;BG80</f>
      </c>
      <c r="Q81" s="439"/>
      <c r="R81" s="440"/>
      <c r="S81" s="440"/>
      <c r="T81" s="441"/>
      <c r="U81" s="445" t="s">
        <v>288</v>
      </c>
      <c r="V81" s="446"/>
      <c r="W81" s="222"/>
      <c r="X81" s="201" t="s">
        <v>29</v>
      </c>
      <c r="Y81" s="222"/>
      <c r="Z81" s="201" t="s">
        <v>245</v>
      </c>
      <c r="AA81" s="222"/>
      <c r="AB81" s="447" t="s">
        <v>289</v>
      </c>
      <c r="AC81" s="447"/>
      <c r="AD81" s="448"/>
      <c r="AL81" s="138">
        <f>IF(AM79=1,"",IF(AL77=0,"",IF(OR(F81=$AL$57,F81=$AL$58),"","!")))</f>
      </c>
      <c r="AM81" s="137">
        <f>IF(H81&lt;&gt;"","",1)</f>
        <v>1</v>
      </c>
      <c r="AN81" s="137">
        <f>IF(J81&lt;&gt;"","",1)</f>
        <v>1</v>
      </c>
      <c r="AO81" s="137">
        <f>IF(L81&lt;&gt;"","",1)</f>
        <v>1</v>
      </c>
      <c r="AP81" s="137">
        <f>SUM(AM81:AO81)</f>
        <v>3</v>
      </c>
      <c r="AQ81" s="137">
        <f>IF(AL77=0,"",IF(AND(AL79=1,AP81&gt;0),"!",""))</f>
      </c>
      <c r="AR81" s="221">
        <f>IF(AND(AL77=0,AP81&lt;3),"!","")</f>
      </c>
      <c r="BA81" s="138">
        <f>IF(BB79=1,"",IF(BA77=0,"",IF(OR(U81=$AL$57,U81=$AL$58),"","!")))</f>
      </c>
      <c r="BB81" s="137">
        <f>IF(W81&lt;&gt;"","",1)</f>
        <v>1</v>
      </c>
      <c r="BC81" s="137">
        <f>IF(Y81&lt;&gt;"","",1)</f>
        <v>1</v>
      </c>
      <c r="BD81" s="137">
        <f>IF(AA81&lt;&gt;"","",1)</f>
        <v>1</v>
      </c>
      <c r="BE81" s="137">
        <f>SUM(BB81:BD81)</f>
        <v>3</v>
      </c>
      <c r="BF81" s="137">
        <f>IF(BA77=0,"",IF(AND(BA79=1,BE81&gt;0),"!",""))</f>
      </c>
      <c r="BG81" s="221">
        <f>IF(AND(BA77=0,BE81&lt;3),"!","")</f>
      </c>
    </row>
    <row r="82" spans="1:59" s="212" customFormat="1" ht="18" customHeight="1">
      <c r="A82" s="233">
        <f>AO82</f>
      </c>
      <c r="B82" s="430" t="s">
        <v>55</v>
      </c>
      <c r="C82" s="431"/>
      <c r="D82" s="431"/>
      <c r="E82" s="432"/>
      <c r="F82" s="423">
        <v>20</v>
      </c>
      <c r="G82" s="424"/>
      <c r="H82" s="424"/>
      <c r="I82" s="425" t="s">
        <v>29</v>
      </c>
      <c r="J82" s="425"/>
      <c r="K82" s="424">
        <v>8</v>
      </c>
      <c r="L82" s="424"/>
      <c r="M82" s="424"/>
      <c r="N82" s="425" t="s">
        <v>63</v>
      </c>
      <c r="O82" s="426"/>
      <c r="P82" s="233">
        <f>BD82</f>
      </c>
      <c r="Q82" s="430" t="s">
        <v>55</v>
      </c>
      <c r="R82" s="431"/>
      <c r="S82" s="431"/>
      <c r="T82" s="432"/>
      <c r="U82" s="423"/>
      <c r="V82" s="424"/>
      <c r="W82" s="424"/>
      <c r="X82" s="425" t="s">
        <v>29</v>
      </c>
      <c r="Y82" s="425"/>
      <c r="Z82" s="424"/>
      <c r="AA82" s="424"/>
      <c r="AB82" s="424"/>
      <c r="AC82" s="425" t="s">
        <v>63</v>
      </c>
      <c r="AD82" s="426"/>
      <c r="AL82" s="223">
        <f>IF(F82&lt;&gt;"",0,1)</f>
        <v>0</v>
      </c>
      <c r="AM82" s="224">
        <f>IF(K82&lt;&gt;"",0,1)</f>
        <v>0</v>
      </c>
      <c r="AN82" s="224">
        <f>SUM(AL82:AM82)</f>
        <v>0</v>
      </c>
      <c r="AO82" s="224">
        <f>IF(AND(AL77=0,AN82=2),"",IF(AND(AL77=1,AN82=0),"","!"))</f>
      </c>
      <c r="AP82" s="224"/>
      <c r="AQ82" s="224"/>
      <c r="AR82" s="225"/>
      <c r="BA82" s="223">
        <f>IF(U82&lt;&gt;"",0,1)</f>
        <v>1</v>
      </c>
      <c r="BB82" s="224">
        <f>IF(Z82&lt;&gt;"",0,1)</f>
        <v>1</v>
      </c>
      <c r="BC82" s="224">
        <f>SUM(BA82:BB82)</f>
        <v>2</v>
      </c>
      <c r="BD82" s="224">
        <f>IF(AND(BA77=0,BC82=2),"",IF(AND(BA77=1,BC82=0),"","!"))</f>
      </c>
      <c r="BE82" s="224"/>
      <c r="BF82" s="224"/>
      <c r="BG82" s="225"/>
    </row>
    <row r="83" spans="2:30" ht="18" customHeight="1">
      <c r="B83" s="226" t="s">
        <v>64</v>
      </c>
      <c r="C83" s="226"/>
      <c r="D83" s="226"/>
      <c r="E83" s="226"/>
      <c r="F83" s="226"/>
      <c r="G83" s="226"/>
      <c r="H83" s="226"/>
      <c r="I83" s="226"/>
      <c r="J83" s="226"/>
      <c r="K83" s="226"/>
      <c r="L83" s="226"/>
      <c r="M83" s="226"/>
      <c r="N83" s="226"/>
      <c r="O83" s="226"/>
      <c r="P83" s="226"/>
      <c r="Q83" s="226"/>
      <c r="R83" s="226"/>
      <c r="S83" s="226"/>
      <c r="T83" s="226"/>
      <c r="U83" s="226"/>
      <c r="V83" s="226"/>
      <c r="W83" s="226"/>
      <c r="X83" s="226"/>
      <c r="Y83" s="226"/>
      <c r="Z83" s="226"/>
      <c r="AA83" s="226"/>
      <c r="AB83" s="226"/>
      <c r="AC83" s="226"/>
      <c r="AD83" s="226"/>
    </row>
    <row r="84" spans="2:30" ht="15" customHeight="1">
      <c r="B84" s="427" t="s">
        <v>290</v>
      </c>
      <c r="C84" s="427"/>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row>
    <row r="85" spans="2:30" ht="15" customHeight="1">
      <c r="B85" s="427"/>
      <c r="C85" s="427"/>
      <c r="D85" s="427"/>
      <c r="E85" s="427"/>
      <c r="F85" s="427"/>
      <c r="G85" s="427"/>
      <c r="H85" s="427"/>
      <c r="I85" s="427"/>
      <c r="J85" s="427"/>
      <c r="K85" s="427"/>
      <c r="L85" s="427"/>
      <c r="M85" s="427"/>
      <c r="N85" s="427"/>
      <c r="O85" s="427"/>
      <c r="P85" s="427"/>
      <c r="Q85" s="427"/>
      <c r="R85" s="427"/>
      <c r="S85" s="427"/>
      <c r="T85" s="427"/>
      <c r="U85" s="427"/>
      <c r="V85" s="427"/>
      <c r="W85" s="427"/>
      <c r="X85" s="427"/>
      <c r="Y85" s="427"/>
      <c r="Z85" s="427"/>
      <c r="AA85" s="427"/>
      <c r="AB85" s="427"/>
      <c r="AC85" s="427"/>
      <c r="AD85" s="427"/>
    </row>
    <row r="86" ht="6" customHeight="1"/>
    <row r="87" spans="1:39" ht="18" customHeight="1">
      <c r="A87" s="110" t="s">
        <v>291</v>
      </c>
      <c r="N87" s="239">
        <f>IF(AL87=1,"","どれか１つを選択してください")</f>
      </c>
      <c r="O87" s="239"/>
      <c r="P87" s="239"/>
      <c r="Q87" s="239"/>
      <c r="R87" s="239"/>
      <c r="S87" s="239"/>
      <c r="T87" s="239"/>
      <c r="U87" s="239"/>
      <c r="V87" s="239"/>
      <c r="W87" s="239"/>
      <c r="X87" s="239"/>
      <c r="Y87" s="239"/>
      <c r="AL87" s="110">
        <f>SUM(AL88:AL91)</f>
        <v>1</v>
      </c>
      <c r="AM87" s="110">
        <f>IF(AL87=1,"","!")</f>
      </c>
    </row>
    <row r="88" spans="1:38" ht="18" customHeight="1">
      <c r="A88" s="233">
        <f>AM87</f>
      </c>
      <c r="B88" s="220" t="s">
        <v>326</v>
      </c>
      <c r="C88" s="152" t="s">
        <v>292</v>
      </c>
      <c r="D88" s="227"/>
      <c r="E88" s="227"/>
      <c r="F88" s="227"/>
      <c r="G88" s="227"/>
      <c r="H88" s="227"/>
      <c r="I88" s="227"/>
      <c r="J88" s="227"/>
      <c r="K88" s="227"/>
      <c r="L88" s="227"/>
      <c r="M88" s="227"/>
      <c r="N88" s="227"/>
      <c r="O88" s="227"/>
      <c r="P88" s="227"/>
      <c r="Q88" s="227"/>
      <c r="R88" s="227"/>
      <c r="S88" s="227"/>
      <c r="T88" s="227"/>
      <c r="U88" s="227"/>
      <c r="V88" s="227"/>
      <c r="W88" s="227"/>
      <c r="X88" s="227"/>
      <c r="Y88" s="233">
        <f>AN89</f>
      </c>
      <c r="Z88" s="227"/>
      <c r="AA88" s="227"/>
      <c r="AB88" s="227"/>
      <c r="AC88" s="227"/>
      <c r="AD88" s="227"/>
      <c r="AL88" s="141">
        <f>IF(B88="■",1,0)</f>
        <v>0</v>
      </c>
    </row>
    <row r="89" spans="1:40" ht="18" customHeight="1">
      <c r="A89" s="233">
        <f>A88</f>
      </c>
      <c r="B89" s="220" t="s">
        <v>348</v>
      </c>
      <c r="C89" s="152" t="s">
        <v>293</v>
      </c>
      <c r="D89" s="227"/>
      <c r="E89" s="227"/>
      <c r="F89" s="227"/>
      <c r="G89" s="227"/>
      <c r="H89" s="227"/>
      <c r="I89" s="227"/>
      <c r="J89" s="227"/>
      <c r="K89" s="227"/>
      <c r="L89" s="227"/>
      <c r="M89" s="227"/>
      <c r="N89" s="227"/>
      <c r="O89" s="227"/>
      <c r="P89" s="227"/>
      <c r="Q89" s="227"/>
      <c r="R89" s="428" t="s">
        <v>294</v>
      </c>
      <c r="S89" s="428"/>
      <c r="T89" s="428"/>
      <c r="U89" s="428"/>
      <c r="V89" s="428"/>
      <c r="W89" s="428"/>
      <c r="X89" s="429">
        <v>3</v>
      </c>
      <c r="Y89" s="429"/>
      <c r="Z89" s="428" t="s">
        <v>352</v>
      </c>
      <c r="AA89" s="428"/>
      <c r="AB89" s="428"/>
      <c r="AC89" s="428"/>
      <c r="AD89" s="428"/>
      <c r="AL89" s="141">
        <f>IF(B89="■",1,0)</f>
        <v>1</v>
      </c>
      <c r="AM89" s="110">
        <f>IF(X89&lt;&gt;"",1,0)</f>
        <v>1</v>
      </c>
      <c r="AN89" s="110">
        <f>IF(AND(AL89=0,AM89=0),"",IF(AND(AL89=1,AM89=1),"","!"))</f>
      </c>
    </row>
    <row r="90" spans="1:38" ht="18" customHeight="1">
      <c r="A90" s="233">
        <f>A89</f>
      </c>
      <c r="B90" s="220" t="s">
        <v>326</v>
      </c>
      <c r="C90" s="152" t="s">
        <v>351</v>
      </c>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33">
        <f>AN91</f>
      </c>
      <c r="AD90" s="227"/>
      <c r="AL90" s="141">
        <f>IF(B90="■",1,0)</f>
        <v>0</v>
      </c>
    </row>
    <row r="91" spans="1:40" ht="18" customHeight="1">
      <c r="A91" s="233">
        <f>A90</f>
      </c>
      <c r="B91" s="220" t="s">
        <v>326</v>
      </c>
      <c r="C91" s="152" t="s">
        <v>295</v>
      </c>
      <c r="D91" s="227"/>
      <c r="E91" s="227"/>
      <c r="F91" s="420" t="s">
        <v>350</v>
      </c>
      <c r="G91" s="420"/>
      <c r="H91" s="420"/>
      <c r="I91" s="420"/>
      <c r="J91" s="420"/>
      <c r="K91" s="420"/>
      <c r="L91" s="421"/>
      <c r="M91" s="421"/>
      <c r="N91" s="421"/>
      <c r="O91" s="421"/>
      <c r="P91" s="421"/>
      <c r="Q91" s="421"/>
      <c r="R91" s="421"/>
      <c r="S91" s="421"/>
      <c r="T91" s="421"/>
      <c r="U91" s="421"/>
      <c r="V91" s="421"/>
      <c r="W91" s="421"/>
      <c r="X91" s="421"/>
      <c r="Y91" s="421"/>
      <c r="Z91" s="421"/>
      <c r="AA91" s="421"/>
      <c r="AB91" s="421"/>
      <c r="AC91" s="421"/>
      <c r="AD91" s="226" t="s">
        <v>349</v>
      </c>
      <c r="AL91" s="141">
        <f>IF(B91="■",1,0)</f>
        <v>0</v>
      </c>
      <c r="AM91" s="110">
        <f>IF(L91&lt;&gt;"",1,0)</f>
        <v>0</v>
      </c>
      <c r="AN91" s="110">
        <f>IF(AND(AL91=0,AM91=0),"",IF(AND(AL91=1,AM91=1),"","!"))</f>
      </c>
    </row>
    <row r="92" ht="6" customHeight="1">
      <c r="A92" s="228"/>
    </row>
    <row r="93" ht="18" customHeight="1">
      <c r="A93" s="110" t="s">
        <v>121</v>
      </c>
    </row>
    <row r="94" spans="1:5" ht="18" customHeight="1">
      <c r="A94" s="229" t="s">
        <v>125</v>
      </c>
      <c r="D94" s="220" t="s">
        <v>97</v>
      </c>
      <c r="E94" s="110" t="s">
        <v>296</v>
      </c>
    </row>
    <row r="95" spans="1:5" ht="18" customHeight="1">
      <c r="A95" s="229" t="s">
        <v>126</v>
      </c>
      <c r="D95" s="220" t="s">
        <v>97</v>
      </c>
      <c r="E95" s="110" t="s">
        <v>297</v>
      </c>
    </row>
    <row r="96" spans="1:39" ht="18" customHeight="1">
      <c r="A96" s="229" t="s">
        <v>298</v>
      </c>
      <c r="C96" s="233">
        <f>AM96</f>
      </c>
      <c r="D96" s="220" t="s">
        <v>348</v>
      </c>
      <c r="E96" s="110" t="s">
        <v>299</v>
      </c>
      <c r="AL96" s="141">
        <f>IF(D96="■",1,0)</f>
        <v>1</v>
      </c>
      <c r="AM96" s="110">
        <f>IF(AL96=0,"!","")</f>
      </c>
    </row>
    <row r="97" spans="1:40" ht="18" customHeight="1">
      <c r="A97" s="229" t="s">
        <v>300</v>
      </c>
      <c r="C97" s="151"/>
      <c r="D97" s="220" t="s">
        <v>97</v>
      </c>
      <c r="E97" s="422"/>
      <c r="F97" s="422"/>
      <c r="G97" s="422"/>
      <c r="H97" s="422"/>
      <c r="I97" s="422"/>
      <c r="J97" s="422"/>
      <c r="K97" s="422"/>
      <c r="L97" s="422"/>
      <c r="M97" s="422"/>
      <c r="N97" s="422"/>
      <c r="O97" s="422"/>
      <c r="P97" s="422"/>
      <c r="Q97" s="422"/>
      <c r="R97" s="422"/>
      <c r="S97" s="422"/>
      <c r="T97" s="422"/>
      <c r="U97" s="422"/>
      <c r="V97" s="422"/>
      <c r="W97" s="422"/>
      <c r="X97" s="422"/>
      <c r="Y97" s="422"/>
      <c r="Z97" s="422"/>
      <c r="AA97" s="422"/>
      <c r="AB97" s="422"/>
      <c r="AC97" s="422"/>
      <c r="AL97" s="141">
        <f>IF(D97="■",1,0)</f>
        <v>0</v>
      </c>
      <c r="AM97" s="110">
        <f>IF(E97&lt;&gt;"",1,0)</f>
        <v>0</v>
      </c>
      <c r="AN97" s="110">
        <f>IF(AND(AL97=0,AM97=0),"",IF(AND(AL97=1,AM97=1),"","!"))</f>
      </c>
    </row>
    <row r="98" spans="1:29" ht="18" customHeight="1">
      <c r="A98" s="229"/>
      <c r="B98" s="240" t="s">
        <v>389</v>
      </c>
      <c r="C98" s="602" t="s">
        <v>390</v>
      </c>
      <c r="D98" s="602"/>
      <c r="E98" s="602"/>
      <c r="F98" s="602"/>
      <c r="G98" s="602"/>
      <c r="H98" s="602"/>
      <c r="I98" s="602"/>
      <c r="J98" s="602"/>
      <c r="K98" s="602"/>
      <c r="L98" s="602"/>
      <c r="M98" s="602"/>
      <c r="N98" s="602"/>
      <c r="O98" s="602"/>
      <c r="P98" s="602"/>
      <c r="Q98" s="602"/>
      <c r="R98" s="602"/>
      <c r="S98" s="602"/>
      <c r="T98" s="602"/>
      <c r="U98" s="602"/>
      <c r="V98" s="602"/>
      <c r="W98" s="602"/>
      <c r="X98" s="602"/>
      <c r="Y98" s="602"/>
      <c r="Z98" s="602"/>
      <c r="AA98" s="602"/>
      <c r="AB98" s="602"/>
      <c r="AC98" s="602"/>
    </row>
    <row r="99" spans="1:29" ht="27" customHeight="1">
      <c r="A99" s="229"/>
      <c r="B99" s="240" t="s">
        <v>391</v>
      </c>
      <c r="C99" s="603" t="s">
        <v>396</v>
      </c>
      <c r="D99" s="603"/>
      <c r="E99" s="603"/>
      <c r="F99" s="603"/>
      <c r="G99" s="603"/>
      <c r="H99" s="603"/>
      <c r="I99" s="603"/>
      <c r="J99" s="603"/>
      <c r="K99" s="603"/>
      <c r="L99" s="603"/>
      <c r="M99" s="603"/>
      <c r="N99" s="603"/>
      <c r="O99" s="603"/>
      <c r="P99" s="603"/>
      <c r="Q99" s="603"/>
      <c r="R99" s="603"/>
      <c r="S99" s="603"/>
      <c r="T99" s="603"/>
      <c r="U99" s="603"/>
      <c r="V99" s="603"/>
      <c r="W99" s="603"/>
      <c r="X99" s="603"/>
      <c r="Y99" s="603"/>
      <c r="Z99" s="603"/>
      <c r="AA99" s="603"/>
      <c r="AB99" s="603"/>
      <c r="AC99" s="603"/>
    </row>
    <row r="100" spans="1:30" ht="18" customHeight="1">
      <c r="A100" s="229"/>
      <c r="B100" s="241"/>
      <c r="C100" s="604" t="s">
        <v>392</v>
      </c>
      <c r="D100" s="604"/>
      <c r="E100" s="604"/>
      <c r="F100" s="605"/>
      <c r="G100" s="605"/>
      <c r="H100" s="605"/>
      <c r="I100" s="605"/>
      <c r="J100" s="605"/>
      <c r="K100" s="605"/>
      <c r="L100" s="605"/>
      <c r="M100" s="605"/>
      <c r="N100" s="605"/>
      <c r="O100" s="605"/>
      <c r="P100" s="605"/>
      <c r="Q100" s="605"/>
      <c r="R100" s="605"/>
      <c r="S100" s="605"/>
      <c r="T100" s="605"/>
      <c r="U100" s="605"/>
      <c r="V100" s="605"/>
      <c r="W100" s="605"/>
      <c r="X100" s="605"/>
      <c r="Y100" s="605"/>
      <c r="Z100" s="605"/>
      <c r="AA100" s="605"/>
      <c r="AB100" s="605"/>
      <c r="AC100" s="605"/>
      <c r="AD100" s="605"/>
    </row>
    <row r="101" spans="1:4" ht="18" customHeight="1">
      <c r="A101" s="229"/>
      <c r="B101" s="144"/>
      <c r="D101" s="230"/>
    </row>
    <row r="102" ht="18" customHeight="1">
      <c r="A102" s="110" t="s">
        <v>393</v>
      </c>
    </row>
    <row r="103" spans="1:29" ht="18" customHeight="1">
      <c r="A103" s="229"/>
      <c r="B103" s="427"/>
      <c r="C103" s="427"/>
      <c r="D103" s="427"/>
      <c r="E103" s="427"/>
      <c r="F103" s="427"/>
      <c r="G103" s="427"/>
      <c r="H103" s="427"/>
      <c r="I103" s="427"/>
      <c r="J103" s="427"/>
      <c r="K103" s="427"/>
      <c r="L103" s="427"/>
      <c r="M103" s="427"/>
      <c r="N103" s="427"/>
      <c r="O103" s="427"/>
      <c r="P103" s="427"/>
      <c r="Q103" s="427"/>
      <c r="R103" s="427"/>
      <c r="S103" s="427"/>
      <c r="T103" s="427"/>
      <c r="U103" s="427"/>
      <c r="V103" s="427"/>
      <c r="W103" s="427"/>
      <c r="X103" s="427"/>
      <c r="Y103" s="427"/>
      <c r="Z103" s="427"/>
      <c r="AA103" s="427"/>
      <c r="AB103" s="427"/>
      <c r="AC103" s="427"/>
    </row>
    <row r="104" spans="1:29" ht="18" customHeight="1">
      <c r="A104" s="229"/>
      <c r="B104" s="427"/>
      <c r="C104" s="427"/>
      <c r="D104" s="427"/>
      <c r="E104" s="427"/>
      <c r="F104" s="427"/>
      <c r="G104" s="427"/>
      <c r="H104" s="427"/>
      <c r="I104" s="427"/>
      <c r="J104" s="427"/>
      <c r="K104" s="427"/>
      <c r="L104" s="427"/>
      <c r="M104" s="427"/>
      <c r="N104" s="427"/>
      <c r="O104" s="427"/>
      <c r="P104" s="427"/>
      <c r="Q104" s="427"/>
      <c r="R104" s="427"/>
      <c r="S104" s="427"/>
      <c r="T104" s="427"/>
      <c r="U104" s="427"/>
      <c r="V104" s="427"/>
      <c r="W104" s="427"/>
      <c r="X104" s="427"/>
      <c r="Y104" s="427"/>
      <c r="Z104" s="427"/>
      <c r="AA104" s="427"/>
      <c r="AB104" s="427"/>
      <c r="AC104" s="427"/>
    </row>
    <row r="105" spans="1:29" ht="18" customHeight="1">
      <c r="A105" s="229"/>
      <c r="B105" s="427"/>
      <c r="C105" s="427"/>
      <c r="D105" s="427"/>
      <c r="E105" s="427"/>
      <c r="F105" s="427"/>
      <c r="G105" s="427"/>
      <c r="H105" s="427"/>
      <c r="I105" s="427"/>
      <c r="J105" s="427"/>
      <c r="K105" s="427"/>
      <c r="L105" s="427"/>
      <c r="M105" s="427"/>
      <c r="N105" s="427"/>
      <c r="O105" s="427"/>
      <c r="P105" s="427"/>
      <c r="Q105" s="427"/>
      <c r="R105" s="427"/>
      <c r="S105" s="427"/>
      <c r="T105" s="427"/>
      <c r="U105" s="427"/>
      <c r="V105" s="427"/>
      <c r="W105" s="427"/>
      <c r="X105" s="427"/>
      <c r="Y105" s="427"/>
      <c r="Z105" s="427"/>
      <c r="AA105" s="427"/>
      <c r="AB105" s="427"/>
      <c r="AC105" s="427"/>
    </row>
    <row r="106" spans="1:29" ht="18" customHeight="1">
      <c r="A106" s="229"/>
      <c r="B106" s="427"/>
      <c r="C106" s="427"/>
      <c r="D106" s="427"/>
      <c r="E106" s="427"/>
      <c r="F106" s="427"/>
      <c r="G106" s="427"/>
      <c r="H106" s="427"/>
      <c r="I106" s="427"/>
      <c r="J106" s="427"/>
      <c r="K106" s="427"/>
      <c r="L106" s="427"/>
      <c r="M106" s="427"/>
      <c r="N106" s="427"/>
      <c r="O106" s="427"/>
      <c r="P106" s="427"/>
      <c r="Q106" s="427"/>
      <c r="R106" s="427"/>
      <c r="S106" s="427"/>
      <c r="T106" s="427"/>
      <c r="U106" s="427"/>
      <c r="V106" s="427"/>
      <c r="W106" s="427"/>
      <c r="X106" s="427"/>
      <c r="Y106" s="427"/>
      <c r="Z106" s="427"/>
      <c r="AA106" s="427"/>
      <c r="AB106" s="427"/>
      <c r="AC106" s="427"/>
    </row>
    <row r="107" spans="1:30" ht="18" customHeight="1">
      <c r="A107" s="420" t="s">
        <v>301</v>
      </c>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c r="AC107" s="420"/>
      <c r="AD107" s="420"/>
    </row>
  </sheetData>
  <sheetProtection selectLockedCells="1"/>
  <mergeCells count="274">
    <mergeCell ref="Y24:AD24"/>
    <mergeCell ref="C98:AC98"/>
    <mergeCell ref="C99:AC99"/>
    <mergeCell ref="C100:E100"/>
    <mergeCell ref="F100:AD100"/>
    <mergeCell ref="B103:AC106"/>
    <mergeCell ref="B30:I30"/>
    <mergeCell ref="T30:V30"/>
    <mergeCell ref="W30:AC30"/>
    <mergeCell ref="B31:I31"/>
    <mergeCell ref="K5:Q5"/>
    <mergeCell ref="K6:Q6"/>
    <mergeCell ref="K7:Q7"/>
    <mergeCell ref="A2:AD2"/>
    <mergeCell ref="T3:U3"/>
    <mergeCell ref="V3:W3"/>
    <mergeCell ref="Y3:Z3"/>
    <mergeCell ref="AB3:AC3"/>
    <mergeCell ref="A4:C4"/>
    <mergeCell ref="D4:F4"/>
    <mergeCell ref="B12:I12"/>
    <mergeCell ref="J12:AD12"/>
    <mergeCell ref="B13:I14"/>
    <mergeCell ref="K13:M13"/>
    <mergeCell ref="O13:P13"/>
    <mergeCell ref="V13:W13"/>
    <mergeCell ref="X13:Y13"/>
    <mergeCell ref="Z13:AA13"/>
    <mergeCell ref="AC13:AD13"/>
    <mergeCell ref="J14:K14"/>
    <mergeCell ref="L14:N14"/>
    <mergeCell ref="P14:AD14"/>
    <mergeCell ref="B15:I16"/>
    <mergeCell ref="K15:P15"/>
    <mergeCell ref="R15:W15"/>
    <mergeCell ref="Y15:AD15"/>
    <mergeCell ref="K16:P16"/>
    <mergeCell ref="R16:W16"/>
    <mergeCell ref="Y16:AD16"/>
    <mergeCell ref="B17:I17"/>
    <mergeCell ref="J17:L17"/>
    <mergeCell ref="Q17:X17"/>
    <mergeCell ref="Y17:AD17"/>
    <mergeCell ref="B18:I18"/>
    <mergeCell ref="Q18:X18"/>
    <mergeCell ref="Y18:Z18"/>
    <mergeCell ref="B19:I19"/>
    <mergeCell ref="L19:O19"/>
    <mergeCell ref="U19:V19"/>
    <mergeCell ref="AB19:AC19"/>
    <mergeCell ref="B22:I22"/>
    <mergeCell ref="J22:K22"/>
    <mergeCell ref="L22:M22"/>
    <mergeCell ref="O22:P22"/>
    <mergeCell ref="R22:S22"/>
    <mergeCell ref="B23:I23"/>
    <mergeCell ref="O23:AD23"/>
    <mergeCell ref="B25:I27"/>
    <mergeCell ref="K25:P25"/>
    <mergeCell ref="K26:P26"/>
    <mergeCell ref="Q26:AD27"/>
    <mergeCell ref="K27:P27"/>
    <mergeCell ref="B24:I24"/>
    <mergeCell ref="K24:P24"/>
    <mergeCell ref="R24:W24"/>
    <mergeCell ref="A28:A29"/>
    <mergeCell ref="B28:I29"/>
    <mergeCell ref="J28:K28"/>
    <mergeCell ref="L28:N28"/>
    <mergeCell ref="T28:AD28"/>
    <mergeCell ref="J29:K29"/>
    <mergeCell ref="L29:N29"/>
    <mergeCell ref="T29:X29"/>
    <mergeCell ref="Y29:AD29"/>
    <mergeCell ref="B32:I33"/>
    <mergeCell ref="J32:K32"/>
    <mergeCell ref="N32:O32"/>
    <mergeCell ref="Q32:R32"/>
    <mergeCell ref="U32:V32"/>
    <mergeCell ref="X32:Y32"/>
    <mergeCell ref="AA32:AB32"/>
    <mergeCell ref="AC32:AD32"/>
    <mergeCell ref="J33:K33"/>
    <mergeCell ref="N33:O33"/>
    <mergeCell ref="Q33:R33"/>
    <mergeCell ref="U33:V33"/>
    <mergeCell ref="X33:Y33"/>
    <mergeCell ref="AA33:AB33"/>
    <mergeCell ref="AC33:AD33"/>
    <mergeCell ref="B34:I34"/>
    <mergeCell ref="J34:K35"/>
    <mergeCell ref="N34:O34"/>
    <mergeCell ref="Q34:R34"/>
    <mergeCell ref="U34:V34"/>
    <mergeCell ref="X34:Y34"/>
    <mergeCell ref="AA34:AB34"/>
    <mergeCell ref="AC34:AD34"/>
    <mergeCell ref="B35:I36"/>
    <mergeCell ref="N35:O35"/>
    <mergeCell ref="Q35:R35"/>
    <mergeCell ref="U35:V35"/>
    <mergeCell ref="X35:Y35"/>
    <mergeCell ref="AA35:AB35"/>
    <mergeCell ref="AC35:AD35"/>
    <mergeCell ref="J36:K37"/>
    <mergeCell ref="N36:O36"/>
    <mergeCell ref="Q36:R36"/>
    <mergeCell ref="U36:V36"/>
    <mergeCell ref="X36:Y36"/>
    <mergeCell ref="AA36:AB36"/>
    <mergeCell ref="AC36:AD36"/>
    <mergeCell ref="B37:I37"/>
    <mergeCell ref="N37:O37"/>
    <mergeCell ref="Q37:R37"/>
    <mergeCell ref="U37:V37"/>
    <mergeCell ref="X37:Y37"/>
    <mergeCell ref="AA37:AB37"/>
    <mergeCell ref="AC37:AD37"/>
    <mergeCell ref="R38:W39"/>
    <mergeCell ref="X38:AD39"/>
    <mergeCell ref="B40:E42"/>
    <mergeCell ref="F40:I42"/>
    <mergeCell ref="J40:O41"/>
    <mergeCell ref="P40:S42"/>
    <mergeCell ref="T40:Y40"/>
    <mergeCell ref="Z40:AD42"/>
    <mergeCell ref="U41:V41"/>
    <mergeCell ref="X41:Y41"/>
    <mergeCell ref="J42:K42"/>
    <mergeCell ref="L42:M42"/>
    <mergeCell ref="N42:O42"/>
    <mergeCell ref="U42:V42"/>
    <mergeCell ref="X42:Y42"/>
    <mergeCell ref="B43:E44"/>
    <mergeCell ref="F43:I43"/>
    <mergeCell ref="J43:M43"/>
    <mergeCell ref="N43:O43"/>
    <mergeCell ref="P43:R43"/>
    <mergeCell ref="T43:W43"/>
    <mergeCell ref="F44:I44"/>
    <mergeCell ref="J44:M44"/>
    <mergeCell ref="N44:O44"/>
    <mergeCell ref="P44:R44"/>
    <mergeCell ref="T44:W44"/>
    <mergeCell ref="X44:Y44"/>
    <mergeCell ref="X45:Y45"/>
    <mergeCell ref="Z45:AB45"/>
    <mergeCell ref="AC45:AD45"/>
    <mergeCell ref="X43:Y43"/>
    <mergeCell ref="Z43:AB43"/>
    <mergeCell ref="AC43:AD43"/>
    <mergeCell ref="Z44:AB44"/>
    <mergeCell ref="P46:R46"/>
    <mergeCell ref="T46:W46"/>
    <mergeCell ref="X46:Y46"/>
    <mergeCell ref="AC44:AD44"/>
    <mergeCell ref="B45:E46"/>
    <mergeCell ref="F45:I45"/>
    <mergeCell ref="J45:M45"/>
    <mergeCell ref="N45:O45"/>
    <mergeCell ref="P45:R45"/>
    <mergeCell ref="T45:W45"/>
    <mergeCell ref="Z46:AB46"/>
    <mergeCell ref="AC46:AD46"/>
    <mergeCell ref="B47:AD47"/>
    <mergeCell ref="B48:I52"/>
    <mergeCell ref="J48:AD52"/>
    <mergeCell ref="B58:I58"/>
    <mergeCell ref="J58:M58"/>
    <mergeCell ref="F46:I46"/>
    <mergeCell ref="J46:M46"/>
    <mergeCell ref="N46:O46"/>
    <mergeCell ref="B60:E60"/>
    <mergeCell ref="F60:O60"/>
    <mergeCell ref="Q60:T60"/>
    <mergeCell ref="U60:AD60"/>
    <mergeCell ref="AL60:AM60"/>
    <mergeCell ref="B61:E61"/>
    <mergeCell ref="F61:O61"/>
    <mergeCell ref="Q61:T61"/>
    <mergeCell ref="U61:AD61"/>
    <mergeCell ref="F65:G65"/>
    <mergeCell ref="M65:O65"/>
    <mergeCell ref="U65:V65"/>
    <mergeCell ref="AB65:AD65"/>
    <mergeCell ref="B62:E62"/>
    <mergeCell ref="Q62:T62"/>
    <mergeCell ref="B63:E65"/>
    <mergeCell ref="Q63:T65"/>
    <mergeCell ref="F64:G64"/>
    <mergeCell ref="H64:N64"/>
    <mergeCell ref="U64:V64"/>
    <mergeCell ref="W64:AC64"/>
    <mergeCell ref="U66:W66"/>
    <mergeCell ref="X66:Y66"/>
    <mergeCell ref="Z66:AB66"/>
    <mergeCell ref="AC66:AD66"/>
    <mergeCell ref="B68:E68"/>
    <mergeCell ref="F68:O68"/>
    <mergeCell ref="Q68:T68"/>
    <mergeCell ref="U68:AD68"/>
    <mergeCell ref="B66:E66"/>
    <mergeCell ref="F66:H66"/>
    <mergeCell ref="I66:J66"/>
    <mergeCell ref="K66:M66"/>
    <mergeCell ref="N66:O66"/>
    <mergeCell ref="Q66:T66"/>
    <mergeCell ref="B69:E69"/>
    <mergeCell ref="F69:O69"/>
    <mergeCell ref="Q69:T69"/>
    <mergeCell ref="U69:AD69"/>
    <mergeCell ref="B70:E70"/>
    <mergeCell ref="Q70:T70"/>
    <mergeCell ref="U72:V72"/>
    <mergeCell ref="W72:AC72"/>
    <mergeCell ref="F73:G73"/>
    <mergeCell ref="M73:O73"/>
    <mergeCell ref="U73:V73"/>
    <mergeCell ref="AB73:AD73"/>
    <mergeCell ref="F74:H74"/>
    <mergeCell ref="I74:J74"/>
    <mergeCell ref="K74:M74"/>
    <mergeCell ref="N74:O74"/>
    <mergeCell ref="Q74:T74"/>
    <mergeCell ref="B71:E73"/>
    <mergeCell ref="Q71:T73"/>
    <mergeCell ref="F72:G72"/>
    <mergeCell ref="H72:N72"/>
    <mergeCell ref="Q78:T78"/>
    <mergeCell ref="U74:W74"/>
    <mergeCell ref="X74:Y74"/>
    <mergeCell ref="Z74:AB74"/>
    <mergeCell ref="AC74:AD74"/>
    <mergeCell ref="B76:E76"/>
    <mergeCell ref="F76:O76"/>
    <mergeCell ref="Q76:T76"/>
    <mergeCell ref="U76:AD76"/>
    <mergeCell ref="B74:E74"/>
    <mergeCell ref="W80:AC80"/>
    <mergeCell ref="F81:G81"/>
    <mergeCell ref="M81:O81"/>
    <mergeCell ref="U81:V81"/>
    <mergeCell ref="AB81:AD81"/>
    <mergeCell ref="B77:E77"/>
    <mergeCell ref="F77:O77"/>
    <mergeCell ref="Q77:T77"/>
    <mergeCell ref="U77:AD77"/>
    <mergeCell ref="B78:E78"/>
    <mergeCell ref="Q82:T82"/>
    <mergeCell ref="B79:E81"/>
    <mergeCell ref="Q79:T81"/>
    <mergeCell ref="F80:G80"/>
    <mergeCell ref="H80:N80"/>
    <mergeCell ref="U80:V80"/>
    <mergeCell ref="A107:AD107"/>
    <mergeCell ref="U82:W82"/>
    <mergeCell ref="X82:Y82"/>
    <mergeCell ref="Z82:AB82"/>
    <mergeCell ref="AC82:AD82"/>
    <mergeCell ref="B84:AD85"/>
    <mergeCell ref="R89:W89"/>
    <mergeCell ref="X89:Y89"/>
    <mergeCell ref="Z89:AD89"/>
    <mergeCell ref="B82:E82"/>
    <mergeCell ref="R5:AD5"/>
    <mergeCell ref="R6:AD6"/>
    <mergeCell ref="R7:AD7"/>
    <mergeCell ref="F91:K91"/>
    <mergeCell ref="L91:AC91"/>
    <mergeCell ref="E97:AC97"/>
    <mergeCell ref="F82:H82"/>
    <mergeCell ref="I82:J82"/>
    <mergeCell ref="K82:M82"/>
    <mergeCell ref="N82:O82"/>
  </mergeCells>
  <dataValidations count="19">
    <dataValidation type="whole" allowBlank="1" showInputMessage="1" showErrorMessage="1" sqref="J58:M58">
      <formula1>1</formula1>
      <formula2>99</formula2>
    </dataValidation>
    <dataValidation type="whole" allowBlank="1" showInputMessage="1" showErrorMessage="1" sqref="U19:V19 AB19:AC19">
      <formula1>0</formula1>
      <formula2>999</formula2>
    </dataValidation>
    <dataValidation type="whole" allowBlank="1" showInputMessage="1" showErrorMessage="1" sqref="J43:M46 P43:R46 Z43:AB46">
      <formula1>0</formula1>
      <formula2>9999</formula2>
    </dataValidation>
    <dataValidation type="list" showInputMessage="1" showErrorMessage="1" sqref="D4:F4">
      <formula1>$AL$2:$AL$19</formula1>
    </dataValidation>
    <dataValidation type="list" showInputMessage="1" showErrorMessage="1" sqref="Q15 G70 O30:O31 L31 U31 G62 S30 AA31 X15 J30 M23 J15 AA70 AA78 V78 X79 U79 F63 U71 V70 D94:D96 X71 L70 F71 I79 I71 L34:L37 N18 J18 J23:J27 R31 U63 X63 AA62 V62 X31 L78 F79 G78 B88:B91">
      <formula1>$AM$2:$AM$3</formula1>
    </dataValidation>
    <dataValidation type="list" showInputMessage="1" showErrorMessage="1" sqref="Y17:AD17">
      <formula1>$AN$1:$AN$5</formula1>
    </dataValidation>
    <dataValidation type="whole" allowBlank="1" showInputMessage="1" showErrorMessage="1" sqref="K74:M74 K66:M66 Z66:AB66 Z74:AB74 Z82:AB82 K82:M82">
      <formula1>0</formula1>
      <formula2>12</formula2>
    </dataValidation>
    <dataValidation type="whole" allowBlank="1" showInputMessage="1" showErrorMessage="1" sqref="N32:O37 U32:V37">
      <formula1>0</formula1>
      <formula2>24</formula2>
    </dataValidation>
    <dataValidation type="whole" allowBlank="1" showInputMessage="1" showErrorMessage="1" sqref="L28:N29">
      <formula1>0</formula1>
      <formula2>5</formula2>
    </dataValidation>
    <dataValidation type="whole" allowBlank="1" showInputMessage="1" showErrorMessage="1" sqref="X32:Y37 Q32:R37">
      <formula1>0</formula1>
      <formula2>59</formula2>
    </dataValidation>
    <dataValidation type="list" showInputMessage="1" showErrorMessage="1" sqref="J22:K22">
      <formula1>"昭和,平成"</formula1>
    </dataValidation>
    <dataValidation type="whole" allowBlank="1" showInputMessage="1" showErrorMessage="1" sqref="O22:P22 J65 Y73 Y81 J73 Y65 J81">
      <formula1>1</formula1>
      <formula2>12</formula2>
    </dataValidation>
    <dataValidation type="whole" allowBlank="1" showInputMessage="1" showErrorMessage="1" sqref="R22:S22 L65 AA73 AA81 L73 AA65 L81">
      <formula1>1</formula1>
      <formula2>31</formula2>
    </dataValidation>
    <dataValidation type="whole" allowBlank="1" showInputMessage="1" showErrorMessage="1" sqref="L22:M22 H65 W65 H73 W73 W81 H81">
      <formula1>1</formula1>
      <formula2>64</formula2>
    </dataValidation>
    <dataValidation showInputMessage="1" showErrorMessage="1" sqref="L62 I63"/>
    <dataValidation type="list" allowBlank="1" showInputMessage="1" showErrorMessage="1" sqref="H64:N64">
      <formula1>"保育士"</formula1>
    </dataValidation>
    <dataValidation type="list" showInputMessage="1" showErrorMessage="1" sqref="AL60:AM60 F81:G81 U73:V73 U81:V81 F73:G73 F65:G65 U65:V65">
      <formula1>$AL$56:$AL$58</formula1>
    </dataValidation>
    <dataValidation type="whole" allowBlank="1" showInputMessage="1" showErrorMessage="1" sqref="F66:H66 U66:W66 F74:H74 U82:W82 U74:W74 F82:H82">
      <formula1>0</formula1>
      <formula2>99</formula2>
    </dataValidation>
    <dataValidation type="list" showInputMessage="1" showErrorMessage="1" sqref="D97 X24 Q24">
      <formula1>'【改正】第１号(記入例)'!#REF!</formula1>
    </dataValidation>
  </dataValidations>
  <printOptions horizontalCentered="1"/>
  <pageMargins left="0.15748031496062992" right="0.15748031496062992" top="0.4330708661417323" bottom="0.31496062992125984" header="0.15748031496062992" footer="0.15748031496062992"/>
  <pageSetup blackAndWhite="1" horizontalDpi="600" verticalDpi="600" orientation="portrait" paperSize="9" scale="94" r:id="rId4"/>
  <rowBreaks count="1" manualBreakCount="1">
    <brk id="53" max="29" man="1"/>
  </rowBreaks>
  <drawing r:id="rId3"/>
  <legacyDrawing r:id="rId2"/>
</worksheet>
</file>

<file path=xl/worksheets/sheet4.xml><?xml version="1.0" encoding="utf-8"?>
<worksheet xmlns="http://schemas.openxmlformats.org/spreadsheetml/2006/main" xmlns:r="http://schemas.openxmlformats.org/officeDocument/2006/relationships">
  <dimension ref="A1:AD108"/>
  <sheetViews>
    <sheetView view="pageBreakPreview" zoomScaleSheetLayoutView="100" zoomScalePageLayoutView="0" workbookViewId="0" topLeftCell="A43">
      <selection activeCell="R6" sqref="R6:AD6"/>
    </sheetView>
  </sheetViews>
  <sheetFormatPr defaultColWidth="2.59765625" defaultRowHeight="18" customHeight="1"/>
  <cols>
    <col min="1" max="16384" width="2.59765625" style="2" customWidth="1"/>
  </cols>
  <sheetData>
    <row r="1" ht="18" customHeight="1">
      <c r="A1" s="1" t="s">
        <v>87</v>
      </c>
    </row>
    <row r="2" spans="1:30" ht="18" customHeight="1">
      <c r="A2" s="667" t="s">
        <v>66</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row>
    <row r="3" ht="18" customHeight="1">
      <c r="AD3" s="3" t="s">
        <v>165</v>
      </c>
    </row>
    <row r="4" ht="18" customHeight="1">
      <c r="A4" s="2" t="s">
        <v>139</v>
      </c>
    </row>
    <row r="5" spans="14:30" ht="27" customHeight="1">
      <c r="N5" s="668" t="s">
        <v>1</v>
      </c>
      <c r="O5" s="668"/>
      <c r="P5" s="668"/>
      <c r="Q5" s="668"/>
      <c r="R5" s="668"/>
      <c r="S5" s="668"/>
      <c r="T5" s="668"/>
      <c r="U5" s="669" t="s">
        <v>128</v>
      </c>
      <c r="V5" s="669"/>
      <c r="W5" s="669"/>
      <c r="X5" s="669"/>
      <c r="Y5" s="669"/>
      <c r="Z5" s="669"/>
      <c r="AA5" s="669"/>
      <c r="AB5" s="669"/>
      <c r="AC5" s="669"/>
      <c r="AD5" s="669"/>
    </row>
    <row r="6" spans="14:30" ht="27" customHeight="1">
      <c r="N6" s="668" t="s">
        <v>2</v>
      </c>
      <c r="O6" s="670"/>
      <c r="P6" s="670"/>
      <c r="Q6" s="670"/>
      <c r="R6" s="670"/>
      <c r="S6" s="670"/>
      <c r="T6" s="670"/>
      <c r="U6" s="669" t="s">
        <v>129</v>
      </c>
      <c r="V6" s="669"/>
      <c r="W6" s="669"/>
      <c r="X6" s="669"/>
      <c r="Y6" s="669"/>
      <c r="Z6" s="669"/>
      <c r="AA6" s="669"/>
      <c r="AB6" s="669"/>
      <c r="AC6" s="669"/>
      <c r="AD6" s="669"/>
    </row>
    <row r="7" spans="14:30" ht="27" customHeight="1">
      <c r="N7" s="671" t="s">
        <v>123</v>
      </c>
      <c r="O7" s="670"/>
      <c r="P7" s="670"/>
      <c r="Q7" s="670"/>
      <c r="R7" s="670"/>
      <c r="S7" s="670"/>
      <c r="T7" s="670"/>
      <c r="U7" s="672" t="s">
        <v>140</v>
      </c>
      <c r="V7" s="669"/>
      <c r="W7" s="669"/>
      <c r="X7" s="669"/>
      <c r="Y7" s="669"/>
      <c r="Z7" s="669"/>
      <c r="AA7" s="669"/>
      <c r="AB7" s="669"/>
      <c r="AC7" s="669"/>
      <c r="AD7" s="669"/>
    </row>
    <row r="8" ht="9.75" customHeight="1"/>
    <row r="9" ht="18" customHeight="1">
      <c r="A9" s="2" t="s">
        <v>67</v>
      </c>
    </row>
    <row r="10" ht="12" customHeight="1"/>
    <row r="11" ht="18" customHeight="1">
      <c r="A11" s="2" t="s">
        <v>4</v>
      </c>
    </row>
    <row r="12" ht="4.5" customHeight="1"/>
    <row r="13" spans="2:30" ht="24" customHeight="1">
      <c r="B13" s="673" t="s">
        <v>5</v>
      </c>
      <c r="C13" s="673"/>
      <c r="D13" s="673"/>
      <c r="E13" s="673"/>
      <c r="F13" s="673"/>
      <c r="G13" s="673"/>
      <c r="H13" s="673"/>
      <c r="I13" s="673"/>
      <c r="J13" s="674" t="s">
        <v>130</v>
      </c>
      <c r="K13" s="674"/>
      <c r="L13" s="674"/>
      <c r="M13" s="674"/>
      <c r="N13" s="674"/>
      <c r="O13" s="674"/>
      <c r="P13" s="674"/>
      <c r="Q13" s="674"/>
      <c r="R13" s="674"/>
      <c r="S13" s="674"/>
      <c r="T13" s="674"/>
      <c r="U13" s="674"/>
      <c r="V13" s="674"/>
      <c r="W13" s="674"/>
      <c r="X13" s="674"/>
      <c r="Y13" s="674"/>
      <c r="Z13" s="674"/>
      <c r="AA13" s="674"/>
      <c r="AB13" s="674"/>
      <c r="AC13" s="674"/>
      <c r="AD13" s="674"/>
    </row>
    <row r="14" spans="2:30" ht="18" customHeight="1">
      <c r="B14" s="616" t="s">
        <v>6</v>
      </c>
      <c r="C14" s="617"/>
      <c r="D14" s="617"/>
      <c r="E14" s="617"/>
      <c r="F14" s="617"/>
      <c r="G14" s="617"/>
      <c r="H14" s="617"/>
      <c r="I14" s="618"/>
      <c r="J14" s="6" t="s">
        <v>215</v>
      </c>
      <c r="K14" s="684" t="s">
        <v>234</v>
      </c>
      <c r="L14" s="684"/>
      <c r="M14" s="684"/>
      <c r="N14" s="684"/>
      <c r="O14" s="684"/>
      <c r="P14" s="7"/>
      <c r="Q14" s="7"/>
      <c r="R14" s="7"/>
      <c r="S14" s="7"/>
      <c r="T14" s="7"/>
      <c r="U14" s="7"/>
      <c r="V14" s="617" t="s">
        <v>216</v>
      </c>
      <c r="W14" s="617"/>
      <c r="X14" s="675" t="s">
        <v>235</v>
      </c>
      <c r="Y14" s="675"/>
      <c r="Z14" s="675"/>
      <c r="AA14" s="675"/>
      <c r="AB14" s="675"/>
      <c r="AC14" s="675"/>
      <c r="AD14" s="676"/>
    </row>
    <row r="15" spans="2:30" ht="18" customHeight="1">
      <c r="B15" s="607"/>
      <c r="C15" s="608"/>
      <c r="D15" s="608"/>
      <c r="E15" s="608"/>
      <c r="F15" s="608"/>
      <c r="G15" s="608"/>
      <c r="H15" s="608"/>
      <c r="I15" s="609"/>
      <c r="J15" s="607" t="s">
        <v>41</v>
      </c>
      <c r="K15" s="608"/>
      <c r="L15" s="608"/>
      <c r="M15" s="685" t="s">
        <v>131</v>
      </c>
      <c r="N15" s="685"/>
      <c r="O15" s="685"/>
      <c r="P15" s="685"/>
      <c r="Q15" s="9" t="s">
        <v>42</v>
      </c>
      <c r="R15" s="679" t="s">
        <v>132</v>
      </c>
      <c r="S15" s="679"/>
      <c r="T15" s="679"/>
      <c r="U15" s="679"/>
      <c r="V15" s="679"/>
      <c r="W15" s="679"/>
      <c r="X15" s="679"/>
      <c r="Y15" s="679"/>
      <c r="Z15" s="679"/>
      <c r="AA15" s="679"/>
      <c r="AB15" s="679"/>
      <c r="AC15" s="679"/>
      <c r="AD15" s="680"/>
    </row>
    <row r="16" ht="4.5" customHeight="1"/>
    <row r="17" ht="18" customHeight="1">
      <c r="A17" s="2" t="s">
        <v>115</v>
      </c>
    </row>
    <row r="18" ht="4.5" customHeight="1"/>
    <row r="19" spans="2:30" ht="18" customHeight="1">
      <c r="B19" s="663" t="s">
        <v>68</v>
      </c>
      <c r="C19" s="663"/>
      <c r="D19" s="663"/>
      <c r="E19" s="663"/>
      <c r="F19" s="663"/>
      <c r="G19" s="663"/>
      <c r="H19" s="663"/>
      <c r="I19" s="663"/>
      <c r="J19" s="636" t="s">
        <v>32</v>
      </c>
      <c r="K19" s="614"/>
      <c r="L19" s="677" t="s">
        <v>236</v>
      </c>
      <c r="M19" s="678"/>
      <c r="N19" s="5" t="s">
        <v>29</v>
      </c>
      <c r="O19" s="677">
        <v>9</v>
      </c>
      <c r="P19" s="678"/>
      <c r="Q19" s="5" t="s">
        <v>30</v>
      </c>
      <c r="R19" s="677" t="s">
        <v>237</v>
      </c>
      <c r="S19" s="678"/>
      <c r="T19" s="5" t="s">
        <v>31</v>
      </c>
      <c r="U19" s="10"/>
      <c r="V19" s="10"/>
      <c r="W19" s="10"/>
      <c r="X19" s="10"/>
      <c r="Y19" s="10"/>
      <c r="Z19" s="10"/>
      <c r="AA19" s="10"/>
      <c r="AB19" s="10"/>
      <c r="AC19" s="10"/>
      <c r="AD19" s="11"/>
    </row>
    <row r="20" ht="4.5" customHeight="1"/>
    <row r="21" spans="2:30" ht="15" customHeight="1">
      <c r="B21" s="664"/>
      <c r="C21" s="665"/>
      <c r="D21" s="665"/>
      <c r="E21" s="665"/>
      <c r="F21" s="665"/>
      <c r="G21" s="665"/>
      <c r="H21" s="665"/>
      <c r="I21" s="666"/>
      <c r="J21" s="664" t="s">
        <v>98</v>
      </c>
      <c r="K21" s="665"/>
      <c r="L21" s="665"/>
      <c r="M21" s="665"/>
      <c r="N21" s="665"/>
      <c r="O21" s="665"/>
      <c r="P21" s="665"/>
      <c r="Q21" s="665"/>
      <c r="R21" s="665"/>
      <c r="S21" s="666"/>
      <c r="T21" s="13"/>
      <c r="U21" s="664" t="s">
        <v>99</v>
      </c>
      <c r="V21" s="665"/>
      <c r="W21" s="665"/>
      <c r="X21" s="665"/>
      <c r="Y21" s="665"/>
      <c r="Z21" s="665"/>
      <c r="AA21" s="665"/>
      <c r="AB21" s="665"/>
      <c r="AC21" s="665"/>
      <c r="AD21" s="666"/>
    </row>
    <row r="22" spans="2:30" ht="15" customHeight="1">
      <c r="B22" s="654" t="s">
        <v>111</v>
      </c>
      <c r="C22" s="655"/>
      <c r="D22" s="655"/>
      <c r="E22" s="655"/>
      <c r="F22" s="655"/>
      <c r="G22" s="655"/>
      <c r="H22" s="655"/>
      <c r="I22" s="656"/>
      <c r="J22" s="39"/>
      <c r="K22" s="28" t="s">
        <v>241</v>
      </c>
      <c r="L22" s="630" t="s">
        <v>218</v>
      </c>
      <c r="M22" s="630"/>
      <c r="N22" s="630"/>
      <c r="O22" s="630"/>
      <c r="P22" s="630"/>
      <c r="Q22" s="630"/>
      <c r="R22" s="630"/>
      <c r="S22" s="29"/>
      <c r="T22" s="13"/>
      <c r="U22" s="39"/>
      <c r="V22" s="28" t="s">
        <v>238</v>
      </c>
      <c r="W22" s="630" t="s">
        <v>218</v>
      </c>
      <c r="X22" s="630"/>
      <c r="Y22" s="630"/>
      <c r="Z22" s="630"/>
      <c r="AA22" s="630"/>
      <c r="AB22" s="630"/>
      <c r="AC22" s="630"/>
      <c r="AD22" s="29"/>
    </row>
    <row r="23" spans="2:30" ht="15" customHeight="1">
      <c r="B23" s="661"/>
      <c r="C23" s="610"/>
      <c r="D23" s="610"/>
      <c r="E23" s="610"/>
      <c r="F23" s="610"/>
      <c r="G23" s="610"/>
      <c r="H23" s="610"/>
      <c r="I23" s="662"/>
      <c r="J23" s="41"/>
      <c r="K23" s="32" t="s">
        <v>238</v>
      </c>
      <c r="L23" s="631" t="s">
        <v>219</v>
      </c>
      <c r="M23" s="631"/>
      <c r="N23" s="631"/>
      <c r="O23" s="631"/>
      <c r="P23" s="631"/>
      <c r="Q23" s="631"/>
      <c r="R23" s="631"/>
      <c r="S23" s="33"/>
      <c r="T23" s="32" t="s">
        <v>220</v>
      </c>
      <c r="U23" s="41"/>
      <c r="V23" s="32" t="s">
        <v>238</v>
      </c>
      <c r="W23" s="631" t="s">
        <v>219</v>
      </c>
      <c r="X23" s="631"/>
      <c r="Y23" s="631"/>
      <c r="Z23" s="631"/>
      <c r="AA23" s="631"/>
      <c r="AB23" s="631"/>
      <c r="AC23" s="631"/>
      <c r="AD23" s="33"/>
    </row>
    <row r="24" spans="2:30" ht="15" customHeight="1">
      <c r="B24" s="657"/>
      <c r="C24" s="658"/>
      <c r="D24" s="658"/>
      <c r="E24" s="658"/>
      <c r="F24" s="658"/>
      <c r="G24" s="658"/>
      <c r="H24" s="658"/>
      <c r="I24" s="659"/>
      <c r="J24" s="40"/>
      <c r="K24" s="36" t="s">
        <v>217</v>
      </c>
      <c r="L24" s="632" t="s">
        <v>221</v>
      </c>
      <c r="M24" s="632"/>
      <c r="N24" s="632"/>
      <c r="O24" s="632"/>
      <c r="P24" s="632"/>
      <c r="Q24" s="632"/>
      <c r="R24" s="632"/>
      <c r="S24" s="37"/>
      <c r="T24" s="32"/>
      <c r="U24" s="40"/>
      <c r="V24" s="36" t="s">
        <v>238</v>
      </c>
      <c r="W24" s="632" t="s">
        <v>221</v>
      </c>
      <c r="X24" s="632"/>
      <c r="Y24" s="632"/>
      <c r="Z24" s="632"/>
      <c r="AA24" s="632"/>
      <c r="AB24" s="632"/>
      <c r="AC24" s="632"/>
      <c r="AD24" s="37"/>
    </row>
    <row r="25" spans="2:30" ht="15" customHeight="1">
      <c r="B25" s="654" t="s">
        <v>110</v>
      </c>
      <c r="C25" s="655"/>
      <c r="D25" s="655"/>
      <c r="E25" s="655"/>
      <c r="F25" s="655"/>
      <c r="G25" s="655"/>
      <c r="H25" s="655"/>
      <c r="I25" s="656"/>
      <c r="J25" s="39"/>
      <c r="K25" s="655"/>
      <c r="L25" s="655"/>
      <c r="M25" s="38" t="s">
        <v>33</v>
      </c>
      <c r="N25" s="655"/>
      <c r="O25" s="655"/>
      <c r="P25" s="630" t="s">
        <v>100</v>
      </c>
      <c r="Q25" s="630"/>
      <c r="R25" s="630"/>
      <c r="S25" s="29"/>
      <c r="T25" s="610" t="s">
        <v>222</v>
      </c>
      <c r="U25" s="39"/>
      <c r="V25" s="655"/>
      <c r="W25" s="655"/>
      <c r="X25" s="38" t="s">
        <v>33</v>
      </c>
      <c r="Y25" s="655"/>
      <c r="Z25" s="655"/>
      <c r="AA25" s="28" t="s">
        <v>100</v>
      </c>
      <c r="AB25" s="28"/>
      <c r="AC25" s="28"/>
      <c r="AD25" s="29"/>
    </row>
    <row r="26" spans="2:30" ht="15" customHeight="1">
      <c r="B26" s="657"/>
      <c r="C26" s="658"/>
      <c r="D26" s="658"/>
      <c r="E26" s="658"/>
      <c r="F26" s="658"/>
      <c r="G26" s="658"/>
      <c r="H26" s="658"/>
      <c r="I26" s="659"/>
      <c r="J26" s="40"/>
      <c r="K26" s="658"/>
      <c r="L26" s="658"/>
      <c r="M26" s="632" t="s">
        <v>101</v>
      </c>
      <c r="N26" s="632"/>
      <c r="O26" s="632"/>
      <c r="P26" s="36"/>
      <c r="Q26" s="36"/>
      <c r="R26" s="36"/>
      <c r="S26" s="37"/>
      <c r="T26" s="610"/>
      <c r="U26" s="40"/>
      <c r="V26" s="658"/>
      <c r="W26" s="658"/>
      <c r="X26" s="36" t="s">
        <v>101</v>
      </c>
      <c r="Y26" s="36"/>
      <c r="Z26" s="36"/>
      <c r="AA26" s="36"/>
      <c r="AB26" s="36"/>
      <c r="AC26" s="36"/>
      <c r="AD26" s="37"/>
    </row>
    <row r="27" spans="2:30" ht="15" customHeight="1">
      <c r="B27" s="661" t="s">
        <v>113</v>
      </c>
      <c r="C27" s="610"/>
      <c r="D27" s="610"/>
      <c r="E27" s="610"/>
      <c r="F27" s="610"/>
      <c r="G27" s="610"/>
      <c r="H27" s="610"/>
      <c r="I27" s="662"/>
      <c r="J27" s="6"/>
      <c r="K27" s="28" t="s">
        <v>192</v>
      </c>
      <c r="L27" s="630" t="s">
        <v>114</v>
      </c>
      <c r="M27" s="630"/>
      <c r="N27" s="630"/>
      <c r="O27" s="630"/>
      <c r="P27" s="630" t="s">
        <v>223</v>
      </c>
      <c r="Q27" s="630"/>
      <c r="R27" s="630"/>
      <c r="S27" s="29" t="s">
        <v>224</v>
      </c>
      <c r="T27" s="610" t="s">
        <v>225</v>
      </c>
      <c r="U27" s="6"/>
      <c r="V27" s="28" t="s">
        <v>191</v>
      </c>
      <c r="W27" s="630" t="s">
        <v>114</v>
      </c>
      <c r="X27" s="630"/>
      <c r="Y27" s="630"/>
      <c r="Z27" s="630"/>
      <c r="AA27" s="630" t="s">
        <v>223</v>
      </c>
      <c r="AB27" s="630"/>
      <c r="AC27" s="630"/>
      <c r="AD27" s="29" t="s">
        <v>224</v>
      </c>
    </row>
    <row r="28" spans="2:30" ht="15" customHeight="1">
      <c r="B28" s="661"/>
      <c r="C28" s="610"/>
      <c r="D28" s="610"/>
      <c r="E28" s="610"/>
      <c r="F28" s="610"/>
      <c r="G28" s="610"/>
      <c r="H28" s="610"/>
      <c r="I28" s="662"/>
      <c r="J28" s="64"/>
      <c r="K28" s="32" t="s">
        <v>191</v>
      </c>
      <c r="L28" s="631" t="s">
        <v>26</v>
      </c>
      <c r="M28" s="631"/>
      <c r="N28" s="631"/>
      <c r="O28" s="631"/>
      <c r="P28" s="32"/>
      <c r="Q28" s="32"/>
      <c r="R28" s="32"/>
      <c r="S28" s="33"/>
      <c r="T28" s="610"/>
      <c r="U28" s="64"/>
      <c r="V28" s="32" t="s">
        <v>191</v>
      </c>
      <c r="W28" s="631" t="s">
        <v>26</v>
      </c>
      <c r="X28" s="631"/>
      <c r="Y28" s="631"/>
      <c r="Z28" s="631"/>
      <c r="AA28" s="32"/>
      <c r="AB28" s="32"/>
      <c r="AC28" s="32"/>
      <c r="AD28" s="33"/>
    </row>
    <row r="29" spans="2:30" ht="15" customHeight="1">
      <c r="B29" s="657"/>
      <c r="C29" s="658"/>
      <c r="D29" s="658"/>
      <c r="E29" s="658"/>
      <c r="F29" s="658"/>
      <c r="G29" s="658"/>
      <c r="H29" s="658"/>
      <c r="I29" s="659"/>
      <c r="J29" s="42"/>
      <c r="K29" s="36" t="s">
        <v>191</v>
      </c>
      <c r="L29" s="65" t="s">
        <v>240</v>
      </c>
      <c r="M29" s="65"/>
      <c r="N29" s="65"/>
      <c r="O29" s="65"/>
      <c r="P29" s="65"/>
      <c r="Q29" s="65"/>
      <c r="R29" s="65"/>
      <c r="S29" s="66"/>
      <c r="T29" s="610"/>
      <c r="U29" s="42"/>
      <c r="V29" s="36" t="s">
        <v>192</v>
      </c>
      <c r="W29" s="65" t="s">
        <v>240</v>
      </c>
      <c r="X29" s="65"/>
      <c r="Y29" s="65"/>
      <c r="Z29" s="65"/>
      <c r="AA29" s="65"/>
      <c r="AB29" s="65"/>
      <c r="AC29" s="65"/>
      <c r="AD29" s="66"/>
    </row>
    <row r="30" spans="2:30" ht="15" customHeight="1">
      <c r="B30" s="660" t="s">
        <v>40</v>
      </c>
      <c r="C30" s="623"/>
      <c r="D30" s="623"/>
      <c r="E30" s="623"/>
      <c r="F30" s="623"/>
      <c r="G30" s="623"/>
      <c r="H30" s="623"/>
      <c r="I30" s="623"/>
      <c r="J30" s="636" t="s">
        <v>112</v>
      </c>
      <c r="K30" s="614"/>
      <c r="L30" s="614"/>
      <c r="M30" s="614"/>
      <c r="N30" s="614"/>
      <c r="O30" s="614"/>
      <c r="P30" s="614"/>
      <c r="Q30" s="614"/>
      <c r="R30" s="614"/>
      <c r="S30" s="615"/>
      <c r="T30" s="32" t="s">
        <v>225</v>
      </c>
      <c r="U30" s="673" t="s">
        <v>112</v>
      </c>
      <c r="V30" s="673"/>
      <c r="W30" s="673"/>
      <c r="X30" s="673"/>
      <c r="Y30" s="673"/>
      <c r="Z30" s="673"/>
      <c r="AA30" s="673"/>
      <c r="AB30" s="673"/>
      <c r="AC30" s="673"/>
      <c r="AD30" s="673"/>
    </row>
    <row r="31" spans="2:30" ht="15" customHeight="1">
      <c r="B31" s="654" t="s">
        <v>109</v>
      </c>
      <c r="C31" s="655"/>
      <c r="D31" s="655"/>
      <c r="E31" s="655"/>
      <c r="F31" s="655"/>
      <c r="G31" s="655"/>
      <c r="H31" s="655"/>
      <c r="I31" s="656"/>
      <c r="J31" s="43" t="s">
        <v>103</v>
      </c>
      <c r="K31" s="44"/>
      <c r="L31" s="44" t="s">
        <v>36</v>
      </c>
      <c r="M31" s="44"/>
      <c r="N31" s="649" t="s">
        <v>102</v>
      </c>
      <c r="O31" s="649"/>
      <c r="P31" s="45"/>
      <c r="Q31" s="45" t="s">
        <v>36</v>
      </c>
      <c r="R31" s="45"/>
      <c r="S31" s="46" t="s">
        <v>37</v>
      </c>
      <c r="T31" s="610" t="s">
        <v>226</v>
      </c>
      <c r="U31" s="43" t="s">
        <v>103</v>
      </c>
      <c r="V31" s="44"/>
      <c r="W31" s="44" t="s">
        <v>36</v>
      </c>
      <c r="X31" s="44"/>
      <c r="Y31" s="649" t="s">
        <v>102</v>
      </c>
      <c r="Z31" s="649"/>
      <c r="AA31" s="45"/>
      <c r="AB31" s="45" t="s">
        <v>36</v>
      </c>
      <c r="AC31" s="45"/>
      <c r="AD31" s="46" t="s">
        <v>37</v>
      </c>
    </row>
    <row r="32" spans="2:30" ht="15" customHeight="1">
      <c r="B32" s="657"/>
      <c r="C32" s="658"/>
      <c r="D32" s="658"/>
      <c r="E32" s="658"/>
      <c r="F32" s="658"/>
      <c r="G32" s="658"/>
      <c r="H32" s="658"/>
      <c r="I32" s="659"/>
      <c r="J32" s="47" t="s">
        <v>104</v>
      </c>
      <c r="K32" s="48"/>
      <c r="L32" s="48" t="s">
        <v>36</v>
      </c>
      <c r="M32" s="48"/>
      <c r="N32" s="650" t="s">
        <v>102</v>
      </c>
      <c r="O32" s="650"/>
      <c r="P32" s="49"/>
      <c r="Q32" s="49" t="s">
        <v>36</v>
      </c>
      <c r="R32" s="49"/>
      <c r="S32" s="50" t="s">
        <v>37</v>
      </c>
      <c r="T32" s="610"/>
      <c r="U32" s="47" t="s">
        <v>104</v>
      </c>
      <c r="V32" s="48"/>
      <c r="W32" s="48" t="s">
        <v>36</v>
      </c>
      <c r="X32" s="48"/>
      <c r="Y32" s="650" t="s">
        <v>102</v>
      </c>
      <c r="Z32" s="650"/>
      <c r="AA32" s="49"/>
      <c r="AB32" s="49" t="s">
        <v>36</v>
      </c>
      <c r="AC32" s="49"/>
      <c r="AD32" s="50" t="s">
        <v>37</v>
      </c>
    </row>
    <row r="33" spans="2:30" ht="15" customHeight="1">
      <c r="B33" s="654" t="s">
        <v>107</v>
      </c>
      <c r="C33" s="655"/>
      <c r="D33" s="655"/>
      <c r="E33" s="655"/>
      <c r="F33" s="655"/>
      <c r="G33" s="655"/>
      <c r="H33" s="655"/>
      <c r="I33" s="656"/>
      <c r="J33" s="51" t="s">
        <v>38</v>
      </c>
      <c r="K33" s="45"/>
      <c r="L33" s="45" t="s">
        <v>36</v>
      </c>
      <c r="M33" s="45"/>
      <c r="N33" s="651" t="s">
        <v>105</v>
      </c>
      <c r="O33" s="651"/>
      <c r="P33" s="651"/>
      <c r="Q33" s="651"/>
      <c r="R33" s="651"/>
      <c r="S33" s="652"/>
      <c r="T33" s="610" t="s">
        <v>227</v>
      </c>
      <c r="U33" s="51" t="s">
        <v>38</v>
      </c>
      <c r="V33" s="45"/>
      <c r="W33" s="45" t="s">
        <v>36</v>
      </c>
      <c r="X33" s="45"/>
      <c r="Y33" s="651" t="s">
        <v>105</v>
      </c>
      <c r="Z33" s="651"/>
      <c r="AA33" s="651"/>
      <c r="AB33" s="651"/>
      <c r="AC33" s="651"/>
      <c r="AD33" s="652"/>
    </row>
    <row r="34" spans="2:30" ht="15" customHeight="1">
      <c r="B34" s="657"/>
      <c r="C34" s="658"/>
      <c r="D34" s="658"/>
      <c r="E34" s="658"/>
      <c r="F34" s="658"/>
      <c r="G34" s="658"/>
      <c r="H34" s="658"/>
      <c r="I34" s="659"/>
      <c r="J34" s="52" t="s">
        <v>39</v>
      </c>
      <c r="K34" s="653" t="s">
        <v>106</v>
      </c>
      <c r="L34" s="653"/>
      <c r="M34" s="653"/>
      <c r="N34" s="653"/>
      <c r="O34" s="653"/>
      <c r="P34" s="49"/>
      <c r="Q34" s="49" t="s">
        <v>36</v>
      </c>
      <c r="R34" s="49"/>
      <c r="S34" s="50" t="s">
        <v>37</v>
      </c>
      <c r="T34" s="610"/>
      <c r="U34" s="52" t="s">
        <v>39</v>
      </c>
      <c r="V34" s="653" t="s">
        <v>106</v>
      </c>
      <c r="W34" s="653"/>
      <c r="X34" s="653"/>
      <c r="Y34" s="653"/>
      <c r="Z34" s="653"/>
      <c r="AA34" s="49"/>
      <c r="AB34" s="49" t="s">
        <v>36</v>
      </c>
      <c r="AC34" s="49"/>
      <c r="AD34" s="50" t="s">
        <v>37</v>
      </c>
    </row>
    <row r="35" spans="2:30" ht="15" customHeight="1">
      <c r="B35" s="654" t="s">
        <v>108</v>
      </c>
      <c r="C35" s="655"/>
      <c r="D35" s="655"/>
      <c r="E35" s="655"/>
      <c r="F35" s="655"/>
      <c r="G35" s="655"/>
      <c r="H35" s="655"/>
      <c r="I35" s="656"/>
      <c r="J35" s="51" t="s">
        <v>38</v>
      </c>
      <c r="K35" s="45"/>
      <c r="L35" s="45" t="s">
        <v>36</v>
      </c>
      <c r="M35" s="45"/>
      <c r="N35" s="651" t="s">
        <v>105</v>
      </c>
      <c r="O35" s="651"/>
      <c r="P35" s="651"/>
      <c r="Q35" s="651"/>
      <c r="R35" s="651"/>
      <c r="S35" s="652"/>
      <c r="T35" s="610" t="s">
        <v>227</v>
      </c>
      <c r="U35" s="51" t="s">
        <v>38</v>
      </c>
      <c r="V35" s="45"/>
      <c r="W35" s="45" t="s">
        <v>36</v>
      </c>
      <c r="X35" s="45"/>
      <c r="Y35" s="651" t="s">
        <v>105</v>
      </c>
      <c r="Z35" s="651"/>
      <c r="AA35" s="651"/>
      <c r="AB35" s="651"/>
      <c r="AC35" s="651"/>
      <c r="AD35" s="652"/>
    </row>
    <row r="36" spans="2:30" ht="15" customHeight="1">
      <c r="B36" s="657"/>
      <c r="C36" s="658"/>
      <c r="D36" s="658"/>
      <c r="E36" s="658"/>
      <c r="F36" s="658"/>
      <c r="G36" s="658"/>
      <c r="H36" s="658"/>
      <c r="I36" s="659"/>
      <c r="J36" s="52" t="s">
        <v>39</v>
      </c>
      <c r="K36" s="653" t="s">
        <v>106</v>
      </c>
      <c r="L36" s="653"/>
      <c r="M36" s="653"/>
      <c r="N36" s="653"/>
      <c r="O36" s="653"/>
      <c r="P36" s="49"/>
      <c r="Q36" s="49" t="s">
        <v>36</v>
      </c>
      <c r="R36" s="49"/>
      <c r="S36" s="50" t="s">
        <v>37</v>
      </c>
      <c r="T36" s="610"/>
      <c r="U36" s="52" t="s">
        <v>39</v>
      </c>
      <c r="V36" s="653" t="s">
        <v>106</v>
      </c>
      <c r="W36" s="653"/>
      <c r="X36" s="653"/>
      <c r="Y36" s="653"/>
      <c r="Z36" s="653"/>
      <c r="AA36" s="49"/>
      <c r="AB36" s="49" t="s">
        <v>36</v>
      </c>
      <c r="AC36" s="49"/>
      <c r="AD36" s="50" t="s">
        <v>37</v>
      </c>
    </row>
    <row r="37" ht="7.5" customHeight="1"/>
    <row r="38" ht="18" customHeight="1">
      <c r="A38" s="2" t="s">
        <v>116</v>
      </c>
    </row>
    <row r="39" ht="6.75" customHeight="1"/>
    <row r="40" spans="2:30" ht="15" customHeight="1">
      <c r="B40" s="622" t="s">
        <v>17</v>
      </c>
      <c r="C40" s="623" t="s">
        <v>117</v>
      </c>
      <c r="D40" s="623"/>
      <c r="E40" s="624" t="s">
        <v>118</v>
      </c>
      <c r="F40" s="624"/>
      <c r="G40" s="624"/>
      <c r="H40" s="624"/>
      <c r="I40" s="624"/>
      <c r="J40" s="26"/>
      <c r="K40" s="613"/>
      <c r="L40" s="613"/>
      <c r="M40" s="613"/>
      <c r="N40" s="613"/>
      <c r="O40" s="613"/>
      <c r="P40" s="613"/>
      <c r="Q40" s="613" t="s">
        <v>46</v>
      </c>
      <c r="R40" s="613"/>
      <c r="S40" s="27"/>
      <c r="T40" s="610" t="s">
        <v>228</v>
      </c>
      <c r="U40" s="26"/>
      <c r="V40" s="613"/>
      <c r="W40" s="613"/>
      <c r="X40" s="613"/>
      <c r="Y40" s="613"/>
      <c r="Z40" s="613"/>
      <c r="AA40" s="613"/>
      <c r="AB40" s="613" t="s">
        <v>46</v>
      </c>
      <c r="AC40" s="613"/>
      <c r="AD40" s="27"/>
    </row>
    <row r="41" spans="2:30" ht="15" customHeight="1">
      <c r="B41" s="622"/>
      <c r="C41" s="623"/>
      <c r="D41" s="623"/>
      <c r="E41" s="625" t="s">
        <v>119</v>
      </c>
      <c r="F41" s="625"/>
      <c r="G41" s="625"/>
      <c r="H41" s="625"/>
      <c r="I41" s="625"/>
      <c r="J41" s="30"/>
      <c r="K41" s="611"/>
      <c r="L41" s="611"/>
      <c r="M41" s="611"/>
      <c r="N41" s="611"/>
      <c r="O41" s="611"/>
      <c r="P41" s="611"/>
      <c r="Q41" s="611" t="s">
        <v>44</v>
      </c>
      <c r="R41" s="611"/>
      <c r="S41" s="31"/>
      <c r="T41" s="610"/>
      <c r="U41" s="30"/>
      <c r="V41" s="611"/>
      <c r="W41" s="611"/>
      <c r="X41" s="611"/>
      <c r="Y41" s="611"/>
      <c r="Z41" s="611"/>
      <c r="AA41" s="611"/>
      <c r="AB41" s="611" t="s">
        <v>44</v>
      </c>
      <c r="AC41" s="611"/>
      <c r="AD41" s="31"/>
    </row>
    <row r="42" spans="2:30" ht="15" customHeight="1">
      <c r="B42" s="622"/>
      <c r="C42" s="623"/>
      <c r="D42" s="623"/>
      <c r="E42" s="625" t="s">
        <v>23</v>
      </c>
      <c r="F42" s="625"/>
      <c r="G42" s="625"/>
      <c r="H42" s="625"/>
      <c r="I42" s="625"/>
      <c r="J42" s="30"/>
      <c r="K42" s="611"/>
      <c r="L42" s="611"/>
      <c r="M42" s="611"/>
      <c r="N42" s="611"/>
      <c r="O42" s="611"/>
      <c r="P42" s="611"/>
      <c r="Q42" s="611" t="s">
        <v>47</v>
      </c>
      <c r="R42" s="611"/>
      <c r="S42" s="31"/>
      <c r="T42" s="610"/>
      <c r="U42" s="30"/>
      <c r="V42" s="611"/>
      <c r="W42" s="611"/>
      <c r="X42" s="611"/>
      <c r="Y42" s="611"/>
      <c r="Z42" s="611"/>
      <c r="AA42" s="611"/>
      <c r="AB42" s="611" t="s">
        <v>47</v>
      </c>
      <c r="AC42" s="611"/>
      <c r="AD42" s="31"/>
    </row>
    <row r="43" spans="2:30" ht="15" customHeight="1">
      <c r="B43" s="622"/>
      <c r="C43" s="623"/>
      <c r="D43" s="623"/>
      <c r="E43" s="627" t="s">
        <v>120</v>
      </c>
      <c r="F43" s="627"/>
      <c r="G43" s="627"/>
      <c r="H43" s="627"/>
      <c r="I43" s="627"/>
      <c r="J43" s="34"/>
      <c r="K43" s="612"/>
      <c r="L43" s="612"/>
      <c r="M43" s="612"/>
      <c r="N43" s="612"/>
      <c r="O43" s="612"/>
      <c r="P43" s="612"/>
      <c r="Q43" s="612" t="s">
        <v>47</v>
      </c>
      <c r="R43" s="612"/>
      <c r="S43" s="35"/>
      <c r="T43" s="610"/>
      <c r="U43" s="34"/>
      <c r="V43" s="612"/>
      <c r="W43" s="612"/>
      <c r="X43" s="612"/>
      <c r="Y43" s="612"/>
      <c r="Z43" s="612"/>
      <c r="AA43" s="612"/>
      <c r="AB43" s="612" t="s">
        <v>47</v>
      </c>
      <c r="AC43" s="612"/>
      <c r="AD43" s="35"/>
    </row>
    <row r="44" spans="2:30" ht="15" customHeight="1">
      <c r="B44" s="622"/>
      <c r="C44" s="623" t="s">
        <v>229</v>
      </c>
      <c r="D44" s="623"/>
      <c r="E44" s="624" t="s">
        <v>118</v>
      </c>
      <c r="F44" s="624"/>
      <c r="G44" s="624"/>
      <c r="H44" s="624"/>
      <c r="I44" s="624"/>
      <c r="J44" s="26"/>
      <c r="K44" s="613"/>
      <c r="L44" s="613"/>
      <c r="M44" s="613"/>
      <c r="N44" s="613"/>
      <c r="O44" s="613"/>
      <c r="P44" s="613"/>
      <c r="Q44" s="613" t="s">
        <v>46</v>
      </c>
      <c r="R44" s="613"/>
      <c r="S44" s="27"/>
      <c r="T44" s="610" t="s">
        <v>228</v>
      </c>
      <c r="U44" s="26"/>
      <c r="V44" s="613"/>
      <c r="W44" s="613"/>
      <c r="X44" s="613"/>
      <c r="Y44" s="613"/>
      <c r="Z44" s="613"/>
      <c r="AA44" s="613"/>
      <c r="AB44" s="613" t="s">
        <v>46</v>
      </c>
      <c r="AC44" s="613"/>
      <c r="AD44" s="27"/>
    </row>
    <row r="45" spans="2:30" ht="15" customHeight="1">
      <c r="B45" s="622"/>
      <c r="C45" s="623"/>
      <c r="D45" s="623"/>
      <c r="E45" s="625" t="s">
        <v>119</v>
      </c>
      <c r="F45" s="625"/>
      <c r="G45" s="625"/>
      <c r="H45" s="625"/>
      <c r="I45" s="625"/>
      <c r="J45" s="30"/>
      <c r="K45" s="611"/>
      <c r="L45" s="611"/>
      <c r="M45" s="611"/>
      <c r="N45" s="611"/>
      <c r="O45" s="611"/>
      <c r="P45" s="611"/>
      <c r="Q45" s="611" t="s">
        <v>44</v>
      </c>
      <c r="R45" s="611"/>
      <c r="S45" s="31"/>
      <c r="T45" s="610"/>
      <c r="U45" s="30"/>
      <c r="V45" s="611"/>
      <c r="W45" s="611"/>
      <c r="X45" s="611"/>
      <c r="Y45" s="611"/>
      <c r="Z45" s="611"/>
      <c r="AA45" s="611"/>
      <c r="AB45" s="611" t="s">
        <v>44</v>
      </c>
      <c r="AC45" s="611"/>
      <c r="AD45" s="31"/>
    </row>
    <row r="46" spans="2:30" ht="15" customHeight="1">
      <c r="B46" s="622"/>
      <c r="C46" s="623"/>
      <c r="D46" s="623"/>
      <c r="E46" s="625" t="s">
        <v>23</v>
      </c>
      <c r="F46" s="625"/>
      <c r="G46" s="625"/>
      <c r="H46" s="625"/>
      <c r="I46" s="625"/>
      <c r="J46" s="30"/>
      <c r="K46" s="611"/>
      <c r="L46" s="611"/>
      <c r="M46" s="611"/>
      <c r="N46" s="611"/>
      <c r="O46" s="611"/>
      <c r="P46" s="611"/>
      <c r="Q46" s="611" t="s">
        <v>47</v>
      </c>
      <c r="R46" s="611"/>
      <c r="S46" s="31"/>
      <c r="T46" s="610"/>
      <c r="U46" s="30"/>
      <c r="V46" s="611"/>
      <c r="W46" s="611"/>
      <c r="X46" s="611"/>
      <c r="Y46" s="611"/>
      <c r="Z46" s="611"/>
      <c r="AA46" s="611"/>
      <c r="AB46" s="611" t="s">
        <v>47</v>
      </c>
      <c r="AC46" s="611"/>
      <c r="AD46" s="31"/>
    </row>
    <row r="47" spans="2:30" ht="15" customHeight="1" thickBot="1">
      <c r="B47" s="646"/>
      <c r="C47" s="647"/>
      <c r="D47" s="647"/>
      <c r="E47" s="648" t="s">
        <v>120</v>
      </c>
      <c r="F47" s="648"/>
      <c r="G47" s="648"/>
      <c r="H47" s="648"/>
      <c r="I47" s="648"/>
      <c r="J47" s="55"/>
      <c r="K47" s="619"/>
      <c r="L47" s="619"/>
      <c r="M47" s="619"/>
      <c r="N47" s="619"/>
      <c r="O47" s="619"/>
      <c r="P47" s="619"/>
      <c r="Q47" s="619" t="s">
        <v>47</v>
      </c>
      <c r="R47" s="619"/>
      <c r="S47" s="56"/>
      <c r="T47" s="610"/>
      <c r="U47" s="55"/>
      <c r="V47" s="619"/>
      <c r="W47" s="619"/>
      <c r="X47" s="619"/>
      <c r="Y47" s="619"/>
      <c r="Z47" s="619"/>
      <c r="AA47" s="619"/>
      <c r="AB47" s="619" t="s">
        <v>47</v>
      </c>
      <c r="AC47" s="619"/>
      <c r="AD47" s="56"/>
    </row>
    <row r="48" spans="2:30" ht="15" customHeight="1" thickTop="1">
      <c r="B48" s="621" t="s">
        <v>20</v>
      </c>
      <c r="C48" s="628" t="s">
        <v>230</v>
      </c>
      <c r="D48" s="628"/>
      <c r="E48" s="629" t="s">
        <v>118</v>
      </c>
      <c r="F48" s="629"/>
      <c r="G48" s="629"/>
      <c r="H48" s="629"/>
      <c r="I48" s="629"/>
      <c r="J48" s="53"/>
      <c r="K48" s="626"/>
      <c r="L48" s="626"/>
      <c r="M48" s="626"/>
      <c r="N48" s="626"/>
      <c r="O48" s="626"/>
      <c r="P48" s="626"/>
      <c r="Q48" s="620" t="s">
        <v>46</v>
      </c>
      <c r="R48" s="620"/>
      <c r="S48" s="54"/>
      <c r="T48" s="610" t="s">
        <v>228</v>
      </c>
      <c r="U48" s="53"/>
      <c r="V48" s="620"/>
      <c r="W48" s="620"/>
      <c r="X48" s="620"/>
      <c r="Y48" s="620"/>
      <c r="Z48" s="620"/>
      <c r="AA48" s="620"/>
      <c r="AB48" s="620" t="s">
        <v>46</v>
      </c>
      <c r="AC48" s="620"/>
      <c r="AD48" s="54"/>
    </row>
    <row r="49" spans="2:30" ht="15" customHeight="1">
      <c r="B49" s="622"/>
      <c r="C49" s="623"/>
      <c r="D49" s="623"/>
      <c r="E49" s="625" t="s">
        <v>119</v>
      </c>
      <c r="F49" s="625"/>
      <c r="G49" s="625"/>
      <c r="H49" s="625"/>
      <c r="I49" s="625"/>
      <c r="J49" s="30"/>
      <c r="K49" s="611"/>
      <c r="L49" s="611"/>
      <c r="M49" s="611"/>
      <c r="N49" s="611"/>
      <c r="O49" s="611"/>
      <c r="P49" s="611"/>
      <c r="Q49" s="611" t="s">
        <v>44</v>
      </c>
      <c r="R49" s="611"/>
      <c r="S49" s="31"/>
      <c r="T49" s="610"/>
      <c r="U49" s="30"/>
      <c r="V49" s="611"/>
      <c r="W49" s="611"/>
      <c r="X49" s="611"/>
      <c r="Y49" s="611"/>
      <c r="Z49" s="611"/>
      <c r="AA49" s="611"/>
      <c r="AB49" s="611" t="s">
        <v>44</v>
      </c>
      <c r="AC49" s="611"/>
      <c r="AD49" s="31"/>
    </row>
    <row r="50" spans="2:30" ht="15" customHeight="1">
      <c r="B50" s="622"/>
      <c r="C50" s="623"/>
      <c r="D50" s="623"/>
      <c r="E50" s="625" t="s">
        <v>23</v>
      </c>
      <c r="F50" s="625"/>
      <c r="G50" s="625"/>
      <c r="H50" s="625"/>
      <c r="I50" s="625"/>
      <c r="J50" s="30"/>
      <c r="K50" s="611"/>
      <c r="L50" s="611"/>
      <c r="M50" s="611"/>
      <c r="N50" s="611"/>
      <c r="O50" s="611"/>
      <c r="P50" s="611"/>
      <c r="Q50" s="611" t="s">
        <v>47</v>
      </c>
      <c r="R50" s="611"/>
      <c r="S50" s="31"/>
      <c r="T50" s="610"/>
      <c r="U50" s="30"/>
      <c r="V50" s="611"/>
      <c r="W50" s="611"/>
      <c r="X50" s="611"/>
      <c r="Y50" s="611"/>
      <c r="Z50" s="611"/>
      <c r="AA50" s="611"/>
      <c r="AB50" s="611" t="s">
        <v>47</v>
      </c>
      <c r="AC50" s="611"/>
      <c r="AD50" s="31"/>
    </row>
    <row r="51" spans="2:30" ht="15" customHeight="1">
      <c r="B51" s="622"/>
      <c r="C51" s="623"/>
      <c r="D51" s="623"/>
      <c r="E51" s="627" t="s">
        <v>120</v>
      </c>
      <c r="F51" s="627"/>
      <c r="G51" s="627"/>
      <c r="H51" s="627"/>
      <c r="I51" s="627"/>
      <c r="J51" s="34"/>
      <c r="K51" s="612"/>
      <c r="L51" s="612"/>
      <c r="M51" s="612"/>
      <c r="N51" s="612"/>
      <c r="O51" s="612"/>
      <c r="P51" s="612"/>
      <c r="Q51" s="612" t="s">
        <v>47</v>
      </c>
      <c r="R51" s="612"/>
      <c r="S51" s="35"/>
      <c r="T51" s="610"/>
      <c r="U51" s="34"/>
      <c r="V51" s="612"/>
      <c r="W51" s="612"/>
      <c r="X51" s="612"/>
      <c r="Y51" s="612"/>
      <c r="Z51" s="612"/>
      <c r="AA51" s="612"/>
      <c r="AB51" s="612" t="s">
        <v>47</v>
      </c>
      <c r="AC51" s="612"/>
      <c r="AD51" s="35"/>
    </row>
    <row r="52" spans="2:30" ht="15" customHeight="1">
      <c r="B52" s="622"/>
      <c r="C52" s="623" t="s">
        <v>229</v>
      </c>
      <c r="D52" s="623"/>
      <c r="E52" s="624" t="s">
        <v>118</v>
      </c>
      <c r="F52" s="624"/>
      <c r="G52" s="624"/>
      <c r="H52" s="624"/>
      <c r="I52" s="624"/>
      <c r="J52" s="26"/>
      <c r="K52" s="613"/>
      <c r="L52" s="613"/>
      <c r="M52" s="613"/>
      <c r="N52" s="613"/>
      <c r="O52" s="613"/>
      <c r="P52" s="613"/>
      <c r="Q52" s="613" t="s">
        <v>46</v>
      </c>
      <c r="R52" s="613"/>
      <c r="S52" s="27"/>
      <c r="T52" s="610" t="s">
        <v>228</v>
      </c>
      <c r="U52" s="26"/>
      <c r="V52" s="613"/>
      <c r="W52" s="613"/>
      <c r="X52" s="613"/>
      <c r="Y52" s="613"/>
      <c r="Z52" s="613"/>
      <c r="AA52" s="613"/>
      <c r="AB52" s="613" t="s">
        <v>46</v>
      </c>
      <c r="AC52" s="613"/>
      <c r="AD52" s="27"/>
    </row>
    <row r="53" spans="2:30" ht="15" customHeight="1">
      <c r="B53" s="622"/>
      <c r="C53" s="623"/>
      <c r="D53" s="623"/>
      <c r="E53" s="625" t="s">
        <v>119</v>
      </c>
      <c r="F53" s="625"/>
      <c r="G53" s="625"/>
      <c r="H53" s="625"/>
      <c r="I53" s="625"/>
      <c r="J53" s="30"/>
      <c r="K53" s="611"/>
      <c r="L53" s="611"/>
      <c r="M53" s="611"/>
      <c r="N53" s="611"/>
      <c r="O53" s="611"/>
      <c r="P53" s="611"/>
      <c r="Q53" s="611" t="s">
        <v>44</v>
      </c>
      <c r="R53" s="611"/>
      <c r="S53" s="31"/>
      <c r="T53" s="610"/>
      <c r="U53" s="30"/>
      <c r="V53" s="611"/>
      <c r="W53" s="611"/>
      <c r="X53" s="611"/>
      <c r="Y53" s="611"/>
      <c r="Z53" s="611"/>
      <c r="AA53" s="611"/>
      <c r="AB53" s="611" t="s">
        <v>44</v>
      </c>
      <c r="AC53" s="611"/>
      <c r="AD53" s="31"/>
    </row>
    <row r="54" spans="2:30" ht="15" customHeight="1">
      <c r="B54" s="622"/>
      <c r="C54" s="623"/>
      <c r="D54" s="623"/>
      <c r="E54" s="625" t="s">
        <v>23</v>
      </c>
      <c r="F54" s="625"/>
      <c r="G54" s="625"/>
      <c r="H54" s="625"/>
      <c r="I54" s="625"/>
      <c r="J54" s="30"/>
      <c r="K54" s="611"/>
      <c r="L54" s="611"/>
      <c r="M54" s="611"/>
      <c r="N54" s="611"/>
      <c r="O54" s="611"/>
      <c r="P54" s="611"/>
      <c r="Q54" s="611" t="s">
        <v>47</v>
      </c>
      <c r="R54" s="611"/>
      <c r="S54" s="31"/>
      <c r="T54" s="610"/>
      <c r="U54" s="30"/>
      <c r="V54" s="611"/>
      <c r="W54" s="611"/>
      <c r="X54" s="611"/>
      <c r="Y54" s="611"/>
      <c r="Z54" s="611"/>
      <c r="AA54" s="611"/>
      <c r="AB54" s="611" t="s">
        <v>47</v>
      </c>
      <c r="AC54" s="611"/>
      <c r="AD54" s="31"/>
    </row>
    <row r="55" spans="2:30" ht="15" customHeight="1">
      <c r="B55" s="622"/>
      <c r="C55" s="623"/>
      <c r="D55" s="623"/>
      <c r="E55" s="627" t="s">
        <v>120</v>
      </c>
      <c r="F55" s="627"/>
      <c r="G55" s="627"/>
      <c r="H55" s="627"/>
      <c r="I55" s="627"/>
      <c r="J55" s="34"/>
      <c r="K55" s="612"/>
      <c r="L55" s="612"/>
      <c r="M55" s="612"/>
      <c r="N55" s="612"/>
      <c r="O55" s="612"/>
      <c r="P55" s="612"/>
      <c r="Q55" s="612" t="s">
        <v>47</v>
      </c>
      <c r="R55" s="612"/>
      <c r="S55" s="35"/>
      <c r="T55" s="610"/>
      <c r="U55" s="34"/>
      <c r="V55" s="612"/>
      <c r="W55" s="612"/>
      <c r="X55" s="612"/>
      <c r="Y55" s="612"/>
      <c r="Z55" s="612"/>
      <c r="AA55" s="612"/>
      <c r="AB55" s="612" t="s">
        <v>47</v>
      </c>
      <c r="AC55" s="612"/>
      <c r="AD55" s="35"/>
    </row>
    <row r="56" ht="18" customHeight="1">
      <c r="A56" s="2" t="s">
        <v>122</v>
      </c>
    </row>
    <row r="57" ht="6" customHeight="1"/>
    <row r="58" spans="2:30" ht="18" customHeight="1">
      <c r="B58" s="636" t="s">
        <v>98</v>
      </c>
      <c r="C58" s="614"/>
      <c r="D58" s="614"/>
      <c r="E58" s="614"/>
      <c r="F58" s="614"/>
      <c r="G58" s="614"/>
      <c r="H58" s="614"/>
      <c r="I58" s="614"/>
      <c r="J58" s="614"/>
      <c r="K58" s="614"/>
      <c r="L58" s="614"/>
      <c r="M58" s="614"/>
      <c r="N58" s="614"/>
      <c r="O58" s="615"/>
      <c r="Q58" s="636" t="s">
        <v>99</v>
      </c>
      <c r="R58" s="614"/>
      <c r="S58" s="614"/>
      <c r="T58" s="614"/>
      <c r="U58" s="614"/>
      <c r="V58" s="614"/>
      <c r="W58" s="614"/>
      <c r="X58" s="614"/>
      <c r="Y58" s="614"/>
      <c r="Z58" s="614"/>
      <c r="AA58" s="614"/>
      <c r="AB58" s="614"/>
      <c r="AC58" s="614"/>
      <c r="AD58" s="615"/>
    </row>
    <row r="59" spans="2:30" s="12" customFormat="1" ht="18" customHeight="1">
      <c r="B59" s="638" t="s">
        <v>50</v>
      </c>
      <c r="C59" s="638"/>
      <c r="D59" s="638"/>
      <c r="E59" s="638"/>
      <c r="F59" s="643"/>
      <c r="G59" s="644"/>
      <c r="H59" s="644"/>
      <c r="I59" s="644"/>
      <c r="J59" s="644"/>
      <c r="K59" s="644"/>
      <c r="L59" s="644"/>
      <c r="M59" s="644"/>
      <c r="N59" s="644"/>
      <c r="O59" s="645"/>
      <c r="P59" s="637" t="s">
        <v>231</v>
      </c>
      <c r="Q59" s="633" t="s">
        <v>50</v>
      </c>
      <c r="R59" s="634"/>
      <c r="S59" s="634"/>
      <c r="T59" s="635"/>
      <c r="U59" s="643"/>
      <c r="V59" s="644"/>
      <c r="W59" s="644"/>
      <c r="X59" s="644"/>
      <c r="Y59" s="644"/>
      <c r="Z59" s="644"/>
      <c r="AA59" s="644"/>
      <c r="AB59" s="644"/>
      <c r="AC59" s="644"/>
      <c r="AD59" s="645"/>
    </row>
    <row r="60" spans="2:30" s="12" customFormat="1" ht="18" customHeight="1">
      <c r="B60" s="638" t="s">
        <v>51</v>
      </c>
      <c r="C60" s="638"/>
      <c r="D60" s="638"/>
      <c r="E60" s="638"/>
      <c r="F60" s="636" t="s">
        <v>58</v>
      </c>
      <c r="G60" s="614"/>
      <c r="H60" s="614"/>
      <c r="I60" s="614"/>
      <c r="J60" s="614"/>
      <c r="K60" s="614"/>
      <c r="L60" s="614"/>
      <c r="M60" s="614"/>
      <c r="N60" s="614"/>
      <c r="O60" s="615"/>
      <c r="P60" s="637"/>
      <c r="Q60" s="633" t="s">
        <v>51</v>
      </c>
      <c r="R60" s="634"/>
      <c r="S60" s="634"/>
      <c r="T60" s="635"/>
      <c r="U60" s="636" t="s">
        <v>58</v>
      </c>
      <c r="V60" s="614"/>
      <c r="W60" s="614"/>
      <c r="X60" s="614"/>
      <c r="Y60" s="614"/>
      <c r="Z60" s="614"/>
      <c r="AA60" s="614"/>
      <c r="AB60" s="614"/>
      <c r="AC60" s="614"/>
      <c r="AD60" s="615"/>
    </row>
    <row r="61" spans="2:30" s="12" customFormat="1" ht="18" customHeight="1">
      <c r="B61" s="638" t="s">
        <v>52</v>
      </c>
      <c r="C61" s="638"/>
      <c r="D61" s="638"/>
      <c r="E61" s="638"/>
      <c r="F61" s="636" t="s">
        <v>58</v>
      </c>
      <c r="G61" s="614"/>
      <c r="H61" s="614"/>
      <c r="I61" s="614"/>
      <c r="J61" s="614"/>
      <c r="K61" s="614"/>
      <c r="L61" s="614"/>
      <c r="M61" s="614"/>
      <c r="N61" s="614"/>
      <c r="O61" s="615"/>
      <c r="P61" s="637"/>
      <c r="Q61" s="633" t="s">
        <v>52</v>
      </c>
      <c r="R61" s="634"/>
      <c r="S61" s="634"/>
      <c r="T61" s="635"/>
      <c r="U61" s="636" t="s">
        <v>58</v>
      </c>
      <c r="V61" s="614"/>
      <c r="W61" s="614"/>
      <c r="X61" s="614"/>
      <c r="Y61" s="614"/>
      <c r="Z61" s="614"/>
      <c r="AA61" s="614"/>
      <c r="AB61" s="614"/>
      <c r="AC61" s="614"/>
      <c r="AD61" s="615"/>
    </row>
    <row r="62" spans="2:30" s="12" customFormat="1" ht="18" customHeight="1">
      <c r="B62" s="642" t="s">
        <v>53</v>
      </c>
      <c r="C62" s="642"/>
      <c r="D62" s="642"/>
      <c r="E62" s="642"/>
      <c r="F62" s="636" t="s">
        <v>56</v>
      </c>
      <c r="G62" s="614"/>
      <c r="H62" s="614"/>
      <c r="I62" s="614"/>
      <c r="J62" s="614" t="s">
        <v>232</v>
      </c>
      <c r="K62" s="614"/>
      <c r="L62" s="614" t="s">
        <v>57</v>
      </c>
      <c r="M62" s="614"/>
      <c r="N62" s="614"/>
      <c r="O62" s="615"/>
      <c r="P62" s="637"/>
      <c r="Q62" s="633" t="s">
        <v>53</v>
      </c>
      <c r="R62" s="634"/>
      <c r="S62" s="634"/>
      <c r="T62" s="635"/>
      <c r="U62" s="636" t="s">
        <v>56</v>
      </c>
      <c r="V62" s="614"/>
      <c r="W62" s="614"/>
      <c r="X62" s="614"/>
      <c r="Y62" s="614" t="s">
        <v>232</v>
      </c>
      <c r="Z62" s="614"/>
      <c r="AA62" s="614" t="s">
        <v>57</v>
      </c>
      <c r="AB62" s="614"/>
      <c r="AC62" s="614"/>
      <c r="AD62" s="615"/>
    </row>
    <row r="63" spans="2:30" s="12" customFormat="1" ht="18" customHeight="1">
      <c r="B63" s="639" t="s">
        <v>54</v>
      </c>
      <c r="C63" s="640"/>
      <c r="D63" s="640"/>
      <c r="E63" s="641"/>
      <c r="F63" s="616" t="s">
        <v>59</v>
      </c>
      <c r="G63" s="617"/>
      <c r="H63" s="617"/>
      <c r="I63" s="617"/>
      <c r="J63" s="617" t="s">
        <v>207</v>
      </c>
      <c r="K63" s="617"/>
      <c r="L63" s="617" t="s">
        <v>60</v>
      </c>
      <c r="M63" s="617"/>
      <c r="N63" s="617"/>
      <c r="O63" s="618"/>
      <c r="P63" s="637"/>
      <c r="Q63" s="639" t="s">
        <v>54</v>
      </c>
      <c r="R63" s="640"/>
      <c r="S63" s="640"/>
      <c r="T63" s="641"/>
      <c r="U63" s="616" t="s">
        <v>59</v>
      </c>
      <c r="V63" s="617"/>
      <c r="W63" s="617"/>
      <c r="X63" s="617"/>
      <c r="Y63" s="617" t="s">
        <v>207</v>
      </c>
      <c r="Z63" s="617"/>
      <c r="AA63" s="617" t="s">
        <v>60</v>
      </c>
      <c r="AB63" s="617"/>
      <c r="AC63" s="617"/>
      <c r="AD63" s="618"/>
    </row>
    <row r="64" spans="2:30" ht="18" customHeight="1">
      <c r="B64" s="607" t="s">
        <v>61</v>
      </c>
      <c r="C64" s="608"/>
      <c r="D64" s="608"/>
      <c r="E64" s="609"/>
      <c r="F64" s="607" t="s">
        <v>62</v>
      </c>
      <c r="G64" s="608"/>
      <c r="H64" s="608"/>
      <c r="I64" s="608"/>
      <c r="J64" s="608"/>
      <c r="K64" s="608"/>
      <c r="L64" s="608"/>
      <c r="M64" s="608"/>
      <c r="N64" s="608"/>
      <c r="O64" s="609"/>
      <c r="P64" s="637"/>
      <c r="Q64" s="607" t="s">
        <v>61</v>
      </c>
      <c r="R64" s="608"/>
      <c r="S64" s="608"/>
      <c r="T64" s="609"/>
      <c r="U64" s="607" t="s">
        <v>62</v>
      </c>
      <c r="V64" s="608"/>
      <c r="W64" s="608"/>
      <c r="X64" s="608"/>
      <c r="Y64" s="608"/>
      <c r="Z64" s="608"/>
      <c r="AA64" s="608"/>
      <c r="AB64" s="608"/>
      <c r="AC64" s="608"/>
      <c r="AD64" s="609"/>
    </row>
    <row r="65" spans="2:30" s="12" customFormat="1" ht="18" customHeight="1">
      <c r="B65" s="633" t="s">
        <v>55</v>
      </c>
      <c r="C65" s="634"/>
      <c r="D65" s="634"/>
      <c r="E65" s="635"/>
      <c r="F65" s="636"/>
      <c r="G65" s="614"/>
      <c r="H65" s="614"/>
      <c r="I65" s="614" t="s">
        <v>29</v>
      </c>
      <c r="J65" s="614"/>
      <c r="K65" s="614"/>
      <c r="L65" s="614"/>
      <c r="M65" s="614"/>
      <c r="N65" s="614" t="s">
        <v>63</v>
      </c>
      <c r="O65" s="615"/>
      <c r="P65" s="637"/>
      <c r="Q65" s="633" t="s">
        <v>55</v>
      </c>
      <c r="R65" s="634"/>
      <c r="S65" s="634"/>
      <c r="T65" s="635"/>
      <c r="U65" s="636"/>
      <c r="V65" s="614"/>
      <c r="W65" s="614"/>
      <c r="X65" s="614" t="s">
        <v>29</v>
      </c>
      <c r="Y65" s="614"/>
      <c r="Z65" s="614"/>
      <c r="AA65" s="614"/>
      <c r="AB65" s="614"/>
      <c r="AC65" s="614" t="s">
        <v>63</v>
      </c>
      <c r="AD65" s="615"/>
    </row>
    <row r="66" ht="6" customHeight="1"/>
    <row r="67" spans="2:30" ht="18" customHeight="1">
      <c r="B67" s="638" t="s">
        <v>50</v>
      </c>
      <c r="C67" s="638"/>
      <c r="D67" s="638"/>
      <c r="E67" s="638"/>
      <c r="F67" s="643"/>
      <c r="G67" s="644"/>
      <c r="H67" s="644"/>
      <c r="I67" s="644"/>
      <c r="J67" s="644"/>
      <c r="K67" s="644"/>
      <c r="L67" s="644"/>
      <c r="M67" s="644"/>
      <c r="N67" s="644"/>
      <c r="O67" s="645"/>
      <c r="P67" s="637" t="s">
        <v>231</v>
      </c>
      <c r="Q67" s="633" t="s">
        <v>50</v>
      </c>
      <c r="R67" s="634"/>
      <c r="S67" s="634"/>
      <c r="T67" s="635"/>
      <c r="U67" s="643"/>
      <c r="V67" s="644"/>
      <c r="W67" s="644"/>
      <c r="X67" s="644"/>
      <c r="Y67" s="644"/>
      <c r="Z67" s="644"/>
      <c r="AA67" s="644"/>
      <c r="AB67" s="644"/>
      <c r="AC67" s="644"/>
      <c r="AD67" s="645"/>
    </row>
    <row r="68" spans="2:30" ht="18" customHeight="1">
      <c r="B68" s="638" t="s">
        <v>51</v>
      </c>
      <c r="C68" s="638"/>
      <c r="D68" s="638"/>
      <c r="E68" s="638"/>
      <c r="F68" s="636" t="s">
        <v>58</v>
      </c>
      <c r="G68" s="614"/>
      <c r="H68" s="614"/>
      <c r="I68" s="614"/>
      <c r="J68" s="614"/>
      <c r="K68" s="614"/>
      <c r="L68" s="614"/>
      <c r="M68" s="614"/>
      <c r="N68" s="614"/>
      <c r="O68" s="615"/>
      <c r="P68" s="637"/>
      <c r="Q68" s="633" t="s">
        <v>51</v>
      </c>
      <c r="R68" s="634"/>
      <c r="S68" s="634"/>
      <c r="T68" s="635"/>
      <c r="U68" s="636" t="s">
        <v>58</v>
      </c>
      <c r="V68" s="614"/>
      <c r="W68" s="614"/>
      <c r="X68" s="614"/>
      <c r="Y68" s="614"/>
      <c r="Z68" s="614"/>
      <c r="AA68" s="614"/>
      <c r="AB68" s="614"/>
      <c r="AC68" s="614"/>
      <c r="AD68" s="615"/>
    </row>
    <row r="69" spans="2:30" ht="18" customHeight="1">
      <c r="B69" s="638" t="s">
        <v>52</v>
      </c>
      <c r="C69" s="638"/>
      <c r="D69" s="638"/>
      <c r="E69" s="638"/>
      <c r="F69" s="636" t="s">
        <v>58</v>
      </c>
      <c r="G69" s="614"/>
      <c r="H69" s="614"/>
      <c r="I69" s="614"/>
      <c r="J69" s="614"/>
      <c r="K69" s="614"/>
      <c r="L69" s="614"/>
      <c r="M69" s="614"/>
      <c r="N69" s="614"/>
      <c r="O69" s="615"/>
      <c r="P69" s="637"/>
      <c r="Q69" s="633" t="s">
        <v>52</v>
      </c>
      <c r="R69" s="634"/>
      <c r="S69" s="634"/>
      <c r="T69" s="635"/>
      <c r="U69" s="636" t="s">
        <v>58</v>
      </c>
      <c r="V69" s="614"/>
      <c r="W69" s="614"/>
      <c r="X69" s="614"/>
      <c r="Y69" s="614"/>
      <c r="Z69" s="614"/>
      <c r="AA69" s="614"/>
      <c r="AB69" s="614"/>
      <c r="AC69" s="614"/>
      <c r="AD69" s="615"/>
    </row>
    <row r="70" spans="2:30" ht="18" customHeight="1">
      <c r="B70" s="642" t="s">
        <v>53</v>
      </c>
      <c r="C70" s="642"/>
      <c r="D70" s="642"/>
      <c r="E70" s="642"/>
      <c r="F70" s="636" t="s">
        <v>56</v>
      </c>
      <c r="G70" s="614"/>
      <c r="H70" s="614"/>
      <c r="I70" s="614"/>
      <c r="J70" s="614" t="s">
        <v>232</v>
      </c>
      <c r="K70" s="614"/>
      <c r="L70" s="614" t="s">
        <v>57</v>
      </c>
      <c r="M70" s="614"/>
      <c r="N70" s="614"/>
      <c r="O70" s="615"/>
      <c r="P70" s="637"/>
      <c r="Q70" s="633" t="s">
        <v>53</v>
      </c>
      <c r="R70" s="634"/>
      <c r="S70" s="634"/>
      <c r="T70" s="635"/>
      <c r="U70" s="636" t="s">
        <v>56</v>
      </c>
      <c r="V70" s="614"/>
      <c r="W70" s="614"/>
      <c r="X70" s="614"/>
      <c r="Y70" s="614" t="s">
        <v>232</v>
      </c>
      <c r="Z70" s="614"/>
      <c r="AA70" s="614" t="s">
        <v>57</v>
      </c>
      <c r="AB70" s="614"/>
      <c r="AC70" s="614"/>
      <c r="AD70" s="615"/>
    </row>
    <row r="71" spans="2:30" ht="18" customHeight="1">
      <c r="B71" s="639" t="s">
        <v>54</v>
      </c>
      <c r="C71" s="640"/>
      <c r="D71" s="640"/>
      <c r="E71" s="641"/>
      <c r="F71" s="616" t="s">
        <v>59</v>
      </c>
      <c r="G71" s="617"/>
      <c r="H71" s="617"/>
      <c r="I71" s="617"/>
      <c r="J71" s="617" t="s">
        <v>207</v>
      </c>
      <c r="K71" s="617"/>
      <c r="L71" s="617" t="s">
        <v>60</v>
      </c>
      <c r="M71" s="617"/>
      <c r="N71" s="617"/>
      <c r="O71" s="618"/>
      <c r="P71" s="637"/>
      <c r="Q71" s="639" t="s">
        <v>54</v>
      </c>
      <c r="R71" s="640"/>
      <c r="S71" s="640"/>
      <c r="T71" s="641"/>
      <c r="U71" s="616" t="s">
        <v>59</v>
      </c>
      <c r="V71" s="617"/>
      <c r="W71" s="617"/>
      <c r="X71" s="617"/>
      <c r="Y71" s="617" t="s">
        <v>207</v>
      </c>
      <c r="Z71" s="617"/>
      <c r="AA71" s="617" t="s">
        <v>60</v>
      </c>
      <c r="AB71" s="617"/>
      <c r="AC71" s="617"/>
      <c r="AD71" s="618"/>
    </row>
    <row r="72" spans="2:30" ht="18" customHeight="1">
      <c r="B72" s="607" t="s">
        <v>61</v>
      </c>
      <c r="C72" s="608"/>
      <c r="D72" s="608"/>
      <c r="E72" s="609"/>
      <c r="F72" s="607" t="s">
        <v>62</v>
      </c>
      <c r="G72" s="608"/>
      <c r="H72" s="608"/>
      <c r="I72" s="608"/>
      <c r="J72" s="608"/>
      <c r="K72" s="608"/>
      <c r="L72" s="608"/>
      <c r="M72" s="608"/>
      <c r="N72" s="608"/>
      <c r="O72" s="609"/>
      <c r="P72" s="637"/>
      <c r="Q72" s="607" t="s">
        <v>61</v>
      </c>
      <c r="R72" s="608"/>
      <c r="S72" s="608"/>
      <c r="T72" s="609"/>
      <c r="U72" s="607" t="s">
        <v>62</v>
      </c>
      <c r="V72" s="608"/>
      <c r="W72" s="608"/>
      <c r="X72" s="608"/>
      <c r="Y72" s="608"/>
      <c r="Z72" s="608"/>
      <c r="AA72" s="608"/>
      <c r="AB72" s="608"/>
      <c r="AC72" s="608"/>
      <c r="AD72" s="609"/>
    </row>
    <row r="73" spans="2:30" ht="18" customHeight="1">
      <c r="B73" s="633" t="s">
        <v>55</v>
      </c>
      <c r="C73" s="634"/>
      <c r="D73" s="634"/>
      <c r="E73" s="635"/>
      <c r="F73" s="636"/>
      <c r="G73" s="614"/>
      <c r="H73" s="614"/>
      <c r="I73" s="614" t="s">
        <v>29</v>
      </c>
      <c r="J73" s="614"/>
      <c r="K73" s="614"/>
      <c r="L73" s="614"/>
      <c r="M73" s="614"/>
      <c r="N73" s="614" t="s">
        <v>63</v>
      </c>
      <c r="O73" s="615"/>
      <c r="P73" s="637"/>
      <c r="Q73" s="633" t="s">
        <v>55</v>
      </c>
      <c r="R73" s="634"/>
      <c r="S73" s="634"/>
      <c r="T73" s="635"/>
      <c r="U73" s="636"/>
      <c r="V73" s="614"/>
      <c r="W73" s="614"/>
      <c r="X73" s="614" t="s">
        <v>29</v>
      </c>
      <c r="Y73" s="614"/>
      <c r="Z73" s="614"/>
      <c r="AA73" s="614"/>
      <c r="AB73" s="614"/>
      <c r="AC73" s="614" t="s">
        <v>63</v>
      </c>
      <c r="AD73" s="615"/>
    </row>
    <row r="74" ht="6" customHeight="1"/>
    <row r="75" spans="2:30" ht="18" customHeight="1">
      <c r="B75" s="638" t="s">
        <v>50</v>
      </c>
      <c r="C75" s="638"/>
      <c r="D75" s="638"/>
      <c r="E75" s="638"/>
      <c r="F75" s="643"/>
      <c r="G75" s="644"/>
      <c r="H75" s="644"/>
      <c r="I75" s="644"/>
      <c r="J75" s="644"/>
      <c r="K75" s="644"/>
      <c r="L75" s="644"/>
      <c r="M75" s="644"/>
      <c r="N75" s="644"/>
      <c r="O75" s="645"/>
      <c r="P75" s="637" t="s">
        <v>231</v>
      </c>
      <c r="Q75" s="633" t="s">
        <v>50</v>
      </c>
      <c r="R75" s="634"/>
      <c r="S75" s="634"/>
      <c r="T75" s="635"/>
      <c r="U75" s="643"/>
      <c r="V75" s="644"/>
      <c r="W75" s="644"/>
      <c r="X75" s="644"/>
      <c r="Y75" s="644"/>
      <c r="Z75" s="644"/>
      <c r="AA75" s="644"/>
      <c r="AB75" s="644"/>
      <c r="AC75" s="644"/>
      <c r="AD75" s="645"/>
    </row>
    <row r="76" spans="2:30" ht="18" customHeight="1">
      <c r="B76" s="638" t="s">
        <v>51</v>
      </c>
      <c r="C76" s="638"/>
      <c r="D76" s="638"/>
      <c r="E76" s="638"/>
      <c r="F76" s="636" t="s">
        <v>58</v>
      </c>
      <c r="G76" s="614"/>
      <c r="H76" s="614"/>
      <c r="I76" s="614"/>
      <c r="J76" s="614"/>
      <c r="K76" s="614"/>
      <c r="L76" s="614"/>
      <c r="M76" s="614"/>
      <c r="N76" s="614"/>
      <c r="O76" s="615"/>
      <c r="P76" s="637"/>
      <c r="Q76" s="633" t="s">
        <v>51</v>
      </c>
      <c r="R76" s="634"/>
      <c r="S76" s="634"/>
      <c r="T76" s="635"/>
      <c r="U76" s="636" t="s">
        <v>58</v>
      </c>
      <c r="V76" s="614"/>
      <c r="W76" s="614"/>
      <c r="X76" s="614"/>
      <c r="Y76" s="614"/>
      <c r="Z76" s="614"/>
      <c r="AA76" s="614"/>
      <c r="AB76" s="614"/>
      <c r="AC76" s="614"/>
      <c r="AD76" s="615"/>
    </row>
    <row r="77" spans="2:30" ht="18" customHeight="1">
      <c r="B77" s="638" t="s">
        <v>52</v>
      </c>
      <c r="C77" s="638"/>
      <c r="D77" s="638"/>
      <c r="E77" s="638"/>
      <c r="F77" s="636" t="s">
        <v>58</v>
      </c>
      <c r="G77" s="614"/>
      <c r="H77" s="614"/>
      <c r="I77" s="614"/>
      <c r="J77" s="614"/>
      <c r="K77" s="614"/>
      <c r="L77" s="614"/>
      <c r="M77" s="614"/>
      <c r="N77" s="614"/>
      <c r="O77" s="615"/>
      <c r="P77" s="637"/>
      <c r="Q77" s="633" t="s">
        <v>52</v>
      </c>
      <c r="R77" s="634"/>
      <c r="S77" s="634"/>
      <c r="T77" s="635"/>
      <c r="U77" s="636" t="s">
        <v>58</v>
      </c>
      <c r="V77" s="614"/>
      <c r="W77" s="614"/>
      <c r="X77" s="614"/>
      <c r="Y77" s="614"/>
      <c r="Z77" s="614"/>
      <c r="AA77" s="614"/>
      <c r="AB77" s="614"/>
      <c r="AC77" s="614"/>
      <c r="AD77" s="615"/>
    </row>
    <row r="78" spans="2:30" ht="18" customHeight="1">
      <c r="B78" s="642" t="s">
        <v>53</v>
      </c>
      <c r="C78" s="642"/>
      <c r="D78" s="642"/>
      <c r="E78" s="642"/>
      <c r="F78" s="636" t="s">
        <v>56</v>
      </c>
      <c r="G78" s="614"/>
      <c r="H78" s="614"/>
      <c r="I78" s="614"/>
      <c r="J78" s="614" t="s">
        <v>232</v>
      </c>
      <c r="K78" s="614"/>
      <c r="L78" s="614" t="s">
        <v>57</v>
      </c>
      <c r="M78" s="614"/>
      <c r="N78" s="614"/>
      <c r="O78" s="615"/>
      <c r="P78" s="637"/>
      <c r="Q78" s="633" t="s">
        <v>53</v>
      </c>
      <c r="R78" s="634"/>
      <c r="S78" s="634"/>
      <c r="T78" s="635"/>
      <c r="U78" s="636" t="s">
        <v>56</v>
      </c>
      <c r="V78" s="614"/>
      <c r="W78" s="614"/>
      <c r="X78" s="614"/>
      <c r="Y78" s="614" t="s">
        <v>232</v>
      </c>
      <c r="Z78" s="614"/>
      <c r="AA78" s="614" t="s">
        <v>57</v>
      </c>
      <c r="AB78" s="614"/>
      <c r="AC78" s="614"/>
      <c r="AD78" s="615"/>
    </row>
    <row r="79" spans="2:30" ht="18" customHeight="1">
      <c r="B79" s="639" t="s">
        <v>54</v>
      </c>
      <c r="C79" s="640"/>
      <c r="D79" s="640"/>
      <c r="E79" s="641"/>
      <c r="F79" s="616" t="s">
        <v>59</v>
      </c>
      <c r="G79" s="617"/>
      <c r="H79" s="617"/>
      <c r="I79" s="617"/>
      <c r="J79" s="617" t="s">
        <v>207</v>
      </c>
      <c r="K79" s="617"/>
      <c r="L79" s="617" t="s">
        <v>60</v>
      </c>
      <c r="M79" s="617"/>
      <c r="N79" s="617"/>
      <c r="O79" s="618"/>
      <c r="P79" s="637"/>
      <c r="Q79" s="639" t="s">
        <v>54</v>
      </c>
      <c r="R79" s="640"/>
      <c r="S79" s="640"/>
      <c r="T79" s="641"/>
      <c r="U79" s="616" t="s">
        <v>59</v>
      </c>
      <c r="V79" s="617"/>
      <c r="W79" s="617"/>
      <c r="X79" s="617"/>
      <c r="Y79" s="617" t="s">
        <v>207</v>
      </c>
      <c r="Z79" s="617"/>
      <c r="AA79" s="617" t="s">
        <v>60</v>
      </c>
      <c r="AB79" s="617"/>
      <c r="AC79" s="617"/>
      <c r="AD79" s="618"/>
    </row>
    <row r="80" spans="2:30" ht="18" customHeight="1">
      <c r="B80" s="607" t="s">
        <v>61</v>
      </c>
      <c r="C80" s="608"/>
      <c r="D80" s="608"/>
      <c r="E80" s="609"/>
      <c r="F80" s="607" t="s">
        <v>62</v>
      </c>
      <c r="G80" s="608"/>
      <c r="H80" s="608"/>
      <c r="I80" s="608"/>
      <c r="J80" s="608"/>
      <c r="K80" s="608"/>
      <c r="L80" s="608"/>
      <c r="M80" s="608"/>
      <c r="N80" s="608"/>
      <c r="O80" s="609"/>
      <c r="P80" s="637"/>
      <c r="Q80" s="607" t="s">
        <v>61</v>
      </c>
      <c r="R80" s="608"/>
      <c r="S80" s="608"/>
      <c r="T80" s="609"/>
      <c r="U80" s="607" t="s">
        <v>62</v>
      </c>
      <c r="V80" s="608"/>
      <c r="W80" s="608"/>
      <c r="X80" s="608"/>
      <c r="Y80" s="608"/>
      <c r="Z80" s="608"/>
      <c r="AA80" s="608"/>
      <c r="AB80" s="608"/>
      <c r="AC80" s="608"/>
      <c r="AD80" s="609"/>
    </row>
    <row r="81" spans="2:30" ht="18" customHeight="1">
      <c r="B81" s="633" t="s">
        <v>55</v>
      </c>
      <c r="C81" s="634"/>
      <c r="D81" s="634"/>
      <c r="E81" s="635"/>
      <c r="F81" s="636"/>
      <c r="G81" s="614"/>
      <c r="H81" s="614"/>
      <c r="I81" s="614" t="s">
        <v>29</v>
      </c>
      <c r="J81" s="614"/>
      <c r="K81" s="614"/>
      <c r="L81" s="614"/>
      <c r="M81" s="614"/>
      <c r="N81" s="614" t="s">
        <v>63</v>
      </c>
      <c r="O81" s="615"/>
      <c r="P81" s="637"/>
      <c r="Q81" s="633" t="s">
        <v>55</v>
      </c>
      <c r="R81" s="634"/>
      <c r="S81" s="634"/>
      <c r="T81" s="635"/>
      <c r="U81" s="636"/>
      <c r="V81" s="614"/>
      <c r="W81" s="614"/>
      <c r="X81" s="614" t="s">
        <v>29</v>
      </c>
      <c r="Y81" s="614"/>
      <c r="Z81" s="614"/>
      <c r="AA81" s="614"/>
      <c r="AB81" s="614"/>
      <c r="AC81" s="614" t="s">
        <v>63</v>
      </c>
      <c r="AD81" s="615"/>
    </row>
    <row r="82" ht="6" customHeight="1"/>
    <row r="83" ht="18" customHeight="1">
      <c r="A83" s="2" t="s">
        <v>173</v>
      </c>
    </row>
    <row r="84" ht="6" customHeight="1"/>
    <row r="85" spans="1:5" ht="18" customHeight="1">
      <c r="A85" s="57"/>
      <c r="B85" s="682"/>
      <c r="C85" s="683"/>
      <c r="E85" s="61" t="s">
        <v>170</v>
      </c>
    </row>
    <row r="86" spans="1:5" ht="7.5" customHeight="1">
      <c r="A86" s="13"/>
      <c r="E86" s="61"/>
    </row>
    <row r="87" spans="1:24" ht="18" customHeight="1">
      <c r="A87" s="57"/>
      <c r="B87" s="682"/>
      <c r="C87" s="683"/>
      <c r="E87" s="61" t="s">
        <v>171</v>
      </c>
      <c r="W87" s="62"/>
      <c r="X87" s="62"/>
    </row>
    <row r="88" spans="1:5" ht="18" customHeight="1">
      <c r="A88" s="13"/>
      <c r="E88" s="61" t="s">
        <v>172</v>
      </c>
    </row>
    <row r="89" ht="7.5" customHeight="1"/>
    <row r="90" spans="1:5" ht="18" customHeight="1">
      <c r="A90" s="13"/>
      <c r="B90" s="682"/>
      <c r="C90" s="683"/>
      <c r="E90" s="61" t="s">
        <v>169</v>
      </c>
    </row>
    <row r="91" ht="7.5" customHeight="1">
      <c r="A91" s="13"/>
    </row>
    <row r="92" spans="2:5" ht="18" customHeight="1">
      <c r="B92" s="59"/>
      <c r="C92" s="60"/>
      <c r="E92" s="2" t="s">
        <v>168</v>
      </c>
    </row>
    <row r="93" ht="6" customHeight="1">
      <c r="A93" s="13"/>
    </row>
    <row r="94" ht="18" customHeight="1">
      <c r="A94" s="2" t="s">
        <v>174</v>
      </c>
    </row>
    <row r="95" ht="6" customHeight="1"/>
    <row r="96" spans="2:30" ht="18" customHeight="1">
      <c r="B96" s="63" t="s">
        <v>137</v>
      </c>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6"/>
    </row>
    <row r="97" spans="2:30" ht="18" customHeight="1">
      <c r="B97" s="17"/>
      <c r="C97" s="58" t="s">
        <v>138</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9"/>
    </row>
    <row r="98" spans="2:30" ht="18" customHeight="1">
      <c r="B98" s="17"/>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9"/>
    </row>
    <row r="99" spans="2:30" ht="18" customHeight="1">
      <c r="B99" s="20"/>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2"/>
    </row>
    <row r="100" ht="6" customHeight="1"/>
    <row r="101" ht="18" customHeight="1">
      <c r="A101" s="2" t="s">
        <v>175</v>
      </c>
    </row>
    <row r="102" ht="6" customHeight="1"/>
    <row r="103" ht="18" customHeight="1">
      <c r="A103" s="57" t="s">
        <v>211</v>
      </c>
    </row>
    <row r="104" ht="18" customHeight="1">
      <c r="A104" s="57" t="s">
        <v>233</v>
      </c>
    </row>
    <row r="105" ht="18" customHeight="1">
      <c r="A105" s="13" t="s">
        <v>127</v>
      </c>
    </row>
    <row r="108" spans="1:30" ht="18" customHeight="1">
      <c r="A108" s="681" t="s">
        <v>158</v>
      </c>
      <c r="B108" s="681"/>
      <c r="C108" s="681"/>
      <c r="D108" s="681"/>
      <c r="E108" s="681"/>
      <c r="F108" s="681"/>
      <c r="G108" s="681"/>
      <c r="H108" s="681"/>
      <c r="I108" s="681"/>
      <c r="J108" s="681"/>
      <c r="K108" s="681"/>
      <c r="L108" s="681"/>
      <c r="M108" s="681"/>
      <c r="N108" s="681"/>
      <c r="O108" s="681"/>
      <c r="P108" s="681"/>
      <c r="Q108" s="681"/>
      <c r="R108" s="681"/>
      <c r="S108" s="681"/>
      <c r="T108" s="681"/>
      <c r="U108" s="681"/>
      <c r="V108" s="681"/>
      <c r="W108" s="681"/>
      <c r="X108" s="681"/>
      <c r="Y108" s="681"/>
      <c r="Z108" s="681"/>
      <c r="AA108" s="681"/>
      <c r="AB108" s="681"/>
      <c r="AC108" s="681"/>
      <c r="AD108" s="681"/>
    </row>
  </sheetData>
  <sheetProtection/>
  <mergeCells count="295">
    <mergeCell ref="B85:C85"/>
    <mergeCell ref="B87:C87"/>
    <mergeCell ref="Q50:R50"/>
    <mergeCell ref="Q71:T71"/>
    <mergeCell ref="K55:P55"/>
    <mergeCell ref="Q62:T62"/>
    <mergeCell ref="Q70:T70"/>
    <mergeCell ref="L70:O70"/>
    <mergeCell ref="Q61:T61"/>
    <mergeCell ref="B63:E63"/>
    <mergeCell ref="B90:C90"/>
    <mergeCell ref="K14:O14"/>
    <mergeCell ref="K41:P41"/>
    <mergeCell ref="K54:P54"/>
    <mergeCell ref="K53:P53"/>
    <mergeCell ref="K52:P52"/>
    <mergeCell ref="B14:I15"/>
    <mergeCell ref="M15:P15"/>
    <mergeCell ref="K47:P47"/>
    <mergeCell ref="K65:M65"/>
    <mergeCell ref="A108:AD108"/>
    <mergeCell ref="J30:S30"/>
    <mergeCell ref="K46:P46"/>
    <mergeCell ref="K45:P45"/>
    <mergeCell ref="K44:P44"/>
    <mergeCell ref="K43:P43"/>
    <mergeCell ref="Q42:R42"/>
    <mergeCell ref="N32:O32"/>
    <mergeCell ref="Q41:R41"/>
    <mergeCell ref="K42:P42"/>
    <mergeCell ref="K40:P40"/>
    <mergeCell ref="Q40:R40"/>
    <mergeCell ref="L19:M19"/>
    <mergeCell ref="O19:P19"/>
    <mergeCell ref="R19:S19"/>
    <mergeCell ref="J15:L15"/>
    <mergeCell ref="R15:AD15"/>
    <mergeCell ref="U30:AD30"/>
    <mergeCell ref="L28:O28"/>
    <mergeCell ref="W28:Z28"/>
    <mergeCell ref="B13:I13"/>
    <mergeCell ref="J13:AD13"/>
    <mergeCell ref="Q58:AD58"/>
    <mergeCell ref="B58:O58"/>
    <mergeCell ref="B59:E59"/>
    <mergeCell ref="F59:O59"/>
    <mergeCell ref="Q59:T59"/>
    <mergeCell ref="U59:AD59"/>
    <mergeCell ref="V14:W14"/>
    <mergeCell ref="X14:AD14"/>
    <mergeCell ref="A2:AD2"/>
    <mergeCell ref="N5:T5"/>
    <mergeCell ref="U5:AD5"/>
    <mergeCell ref="N6:T6"/>
    <mergeCell ref="U6:AD6"/>
    <mergeCell ref="N7:T7"/>
    <mergeCell ref="U7:AD7"/>
    <mergeCell ref="W27:Z27"/>
    <mergeCell ref="AA27:AC27"/>
    <mergeCell ref="V25:W25"/>
    <mergeCell ref="Y25:Z25"/>
    <mergeCell ref="V26:W26"/>
    <mergeCell ref="B19:I19"/>
    <mergeCell ref="J19:K19"/>
    <mergeCell ref="U21:AD21"/>
    <mergeCell ref="J21:S21"/>
    <mergeCell ref="B21:I21"/>
    <mergeCell ref="T27:T29"/>
    <mergeCell ref="L27:O27"/>
    <mergeCell ref="P27:R27"/>
    <mergeCell ref="K26:L26"/>
    <mergeCell ref="N25:O25"/>
    <mergeCell ref="K25:L25"/>
    <mergeCell ref="T25:T26"/>
    <mergeCell ref="B31:I32"/>
    <mergeCell ref="B25:I26"/>
    <mergeCell ref="B30:I30"/>
    <mergeCell ref="B27:I29"/>
    <mergeCell ref="P25:R25"/>
    <mergeCell ref="B22:I24"/>
    <mergeCell ref="L23:R23"/>
    <mergeCell ref="L22:R22"/>
    <mergeCell ref="Y35:AD35"/>
    <mergeCell ref="V36:Z36"/>
    <mergeCell ref="B35:I36"/>
    <mergeCell ref="B33:I34"/>
    <mergeCell ref="K36:O36"/>
    <mergeCell ref="N35:S35"/>
    <mergeCell ref="T33:T34"/>
    <mergeCell ref="V34:Z34"/>
    <mergeCell ref="T35:T36"/>
    <mergeCell ref="K34:O34"/>
    <mergeCell ref="Y31:Z31"/>
    <mergeCell ref="Y32:Z32"/>
    <mergeCell ref="T31:T32"/>
    <mergeCell ref="N33:S33"/>
    <mergeCell ref="Y33:AD33"/>
    <mergeCell ref="N31:O31"/>
    <mergeCell ref="B40:B47"/>
    <mergeCell ref="E43:I43"/>
    <mergeCell ref="E42:I42"/>
    <mergeCell ref="C44:D47"/>
    <mergeCell ref="C40:D43"/>
    <mergeCell ref="E45:I45"/>
    <mergeCell ref="E46:I46"/>
    <mergeCell ref="E47:I47"/>
    <mergeCell ref="E41:I41"/>
    <mergeCell ref="E40:I40"/>
    <mergeCell ref="U61:AD61"/>
    <mergeCell ref="B60:E60"/>
    <mergeCell ref="F60:O60"/>
    <mergeCell ref="Q60:T60"/>
    <mergeCell ref="U60:AD60"/>
    <mergeCell ref="U62:X62"/>
    <mergeCell ref="Y62:Z62"/>
    <mergeCell ref="AA62:AD62"/>
    <mergeCell ref="B61:E61"/>
    <mergeCell ref="B62:E62"/>
    <mergeCell ref="F64:O64"/>
    <mergeCell ref="Q64:T64"/>
    <mergeCell ref="U64:AD64"/>
    <mergeCell ref="F63:I63"/>
    <mergeCell ref="J63:K63"/>
    <mergeCell ref="L63:O63"/>
    <mergeCell ref="Q63:T63"/>
    <mergeCell ref="U63:X63"/>
    <mergeCell ref="Y63:Z63"/>
    <mergeCell ref="B65:E65"/>
    <mergeCell ref="Q67:T67"/>
    <mergeCell ref="B64:E64"/>
    <mergeCell ref="U67:AD67"/>
    <mergeCell ref="F65:H65"/>
    <mergeCell ref="I65:J65"/>
    <mergeCell ref="Z65:AB65"/>
    <mergeCell ref="P59:P65"/>
    <mergeCell ref="AA63:AD63"/>
    <mergeCell ref="AC65:AD65"/>
    <mergeCell ref="B67:E67"/>
    <mergeCell ref="U69:AD69"/>
    <mergeCell ref="B68:E68"/>
    <mergeCell ref="F68:O68"/>
    <mergeCell ref="Q68:T68"/>
    <mergeCell ref="U68:AD68"/>
    <mergeCell ref="B69:E69"/>
    <mergeCell ref="F69:O69"/>
    <mergeCell ref="Q69:T69"/>
    <mergeCell ref="F67:O67"/>
    <mergeCell ref="F62:I62"/>
    <mergeCell ref="J62:K62"/>
    <mergeCell ref="F61:O61"/>
    <mergeCell ref="L62:O62"/>
    <mergeCell ref="U70:X70"/>
    <mergeCell ref="Y70:Z70"/>
    <mergeCell ref="N65:O65"/>
    <mergeCell ref="Q65:T65"/>
    <mergeCell ref="U65:W65"/>
    <mergeCell ref="X65:Y65"/>
    <mergeCell ref="I73:J73"/>
    <mergeCell ref="P67:P73"/>
    <mergeCell ref="AA70:AD70"/>
    <mergeCell ref="B71:E71"/>
    <mergeCell ref="F71:I71"/>
    <mergeCell ref="J71:K71"/>
    <mergeCell ref="L71:O71"/>
    <mergeCell ref="B70:E70"/>
    <mergeCell ref="F70:I70"/>
    <mergeCell ref="J70:K70"/>
    <mergeCell ref="B76:E76"/>
    <mergeCell ref="F76:O76"/>
    <mergeCell ref="U75:AD75"/>
    <mergeCell ref="N73:O73"/>
    <mergeCell ref="Q73:T73"/>
    <mergeCell ref="U73:W73"/>
    <mergeCell ref="X73:Y73"/>
    <mergeCell ref="F75:O75"/>
    <mergeCell ref="Q75:T75"/>
    <mergeCell ref="F73:H73"/>
    <mergeCell ref="U78:X78"/>
    <mergeCell ref="Y78:Z78"/>
    <mergeCell ref="B78:E78"/>
    <mergeCell ref="F78:I78"/>
    <mergeCell ref="J78:K78"/>
    <mergeCell ref="K73:M73"/>
    <mergeCell ref="B77:E77"/>
    <mergeCell ref="F77:O77"/>
    <mergeCell ref="L78:O78"/>
    <mergeCell ref="B73:E73"/>
    <mergeCell ref="Q76:T76"/>
    <mergeCell ref="U76:AD76"/>
    <mergeCell ref="B75:E75"/>
    <mergeCell ref="Q79:T79"/>
    <mergeCell ref="U79:X79"/>
    <mergeCell ref="Y79:Z79"/>
    <mergeCell ref="AA79:AD79"/>
    <mergeCell ref="B79:E79"/>
    <mergeCell ref="F79:I79"/>
    <mergeCell ref="J79:K79"/>
    <mergeCell ref="B81:E81"/>
    <mergeCell ref="F81:H81"/>
    <mergeCell ref="I81:J81"/>
    <mergeCell ref="Z81:AB81"/>
    <mergeCell ref="K81:M81"/>
    <mergeCell ref="B80:E80"/>
    <mergeCell ref="F80:O80"/>
    <mergeCell ref="Q80:T80"/>
    <mergeCell ref="U80:AD80"/>
    <mergeCell ref="P75:P81"/>
    <mergeCell ref="AC81:AD81"/>
    <mergeCell ref="N81:O81"/>
    <mergeCell ref="Q81:T81"/>
    <mergeCell ref="U81:W81"/>
    <mergeCell ref="X81:Y81"/>
    <mergeCell ref="U77:AD77"/>
    <mergeCell ref="Q77:T77"/>
    <mergeCell ref="AA78:AD78"/>
    <mergeCell ref="L79:O79"/>
    <mergeCell ref="Q78:T78"/>
    <mergeCell ref="K50:P50"/>
    <mergeCell ref="K49:P49"/>
    <mergeCell ref="W22:AC22"/>
    <mergeCell ref="W23:AC23"/>
    <mergeCell ref="W24:AC24"/>
    <mergeCell ref="E44:I44"/>
    <mergeCell ref="V44:AA44"/>
    <mergeCell ref="AB44:AC44"/>
    <mergeCell ref="M26:O26"/>
    <mergeCell ref="L24:R24"/>
    <mergeCell ref="E55:I55"/>
    <mergeCell ref="C48:D51"/>
    <mergeCell ref="E48:I48"/>
    <mergeCell ref="E49:I49"/>
    <mergeCell ref="E50:I50"/>
    <mergeCell ref="E51:I51"/>
    <mergeCell ref="Q43:R43"/>
    <mergeCell ref="Q44:R44"/>
    <mergeCell ref="Q45:R45"/>
    <mergeCell ref="Q46:R46"/>
    <mergeCell ref="Q47:R47"/>
    <mergeCell ref="Q48:R48"/>
    <mergeCell ref="B48:B55"/>
    <mergeCell ref="C52:D55"/>
    <mergeCell ref="E52:I52"/>
    <mergeCell ref="Q49:R49"/>
    <mergeCell ref="E53:I53"/>
    <mergeCell ref="E54:I54"/>
    <mergeCell ref="K48:P48"/>
    <mergeCell ref="K51:P51"/>
    <mergeCell ref="Q51:R51"/>
    <mergeCell ref="Q52:R52"/>
    <mergeCell ref="Q53:R53"/>
    <mergeCell ref="Q54:R54"/>
    <mergeCell ref="Q55:R55"/>
    <mergeCell ref="V40:AA40"/>
    <mergeCell ref="V43:AA43"/>
    <mergeCell ref="V47:AA47"/>
    <mergeCell ref="V50:AA50"/>
    <mergeCell ref="V55:AA55"/>
    <mergeCell ref="T40:T43"/>
    <mergeCell ref="T44:T47"/>
    <mergeCell ref="AB43:AC43"/>
    <mergeCell ref="V45:AA45"/>
    <mergeCell ref="AB45:AC45"/>
    <mergeCell ref="V46:AA46"/>
    <mergeCell ref="AB46:AC46"/>
    <mergeCell ref="AB40:AC40"/>
    <mergeCell ref="V41:AA41"/>
    <mergeCell ref="AB41:AC41"/>
    <mergeCell ref="V42:AA42"/>
    <mergeCell ref="AB42:AC42"/>
    <mergeCell ref="AB52:AC52"/>
    <mergeCell ref="AB47:AC47"/>
    <mergeCell ref="V48:AA48"/>
    <mergeCell ref="AB48:AC48"/>
    <mergeCell ref="V49:AA49"/>
    <mergeCell ref="AB49:AC49"/>
    <mergeCell ref="Z73:AB73"/>
    <mergeCell ref="AC73:AD73"/>
    <mergeCell ref="AB55:AC55"/>
    <mergeCell ref="V53:AA53"/>
    <mergeCell ref="AB53:AC53"/>
    <mergeCell ref="V54:AA54"/>
    <mergeCell ref="AB54:AC54"/>
    <mergeCell ref="U71:X71"/>
    <mergeCell ref="Y71:Z71"/>
    <mergeCell ref="AA71:AD71"/>
    <mergeCell ref="B72:E72"/>
    <mergeCell ref="F72:O72"/>
    <mergeCell ref="Q72:T72"/>
    <mergeCell ref="U72:AD72"/>
    <mergeCell ref="T48:T51"/>
    <mergeCell ref="T52:T55"/>
    <mergeCell ref="AB50:AC50"/>
    <mergeCell ref="V51:AA51"/>
    <mergeCell ref="AB51:AC51"/>
    <mergeCell ref="V52:AA52"/>
  </mergeCells>
  <printOptions/>
  <pageMargins left="0.7874015748031497" right="0.7874015748031497" top="0.47" bottom="0.28" header="0.3" footer="0.25"/>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1:AD49"/>
  <sheetViews>
    <sheetView zoomScalePageLayoutView="0" workbookViewId="0" topLeftCell="A1">
      <selection activeCell="R6" sqref="R6:AD6"/>
    </sheetView>
  </sheetViews>
  <sheetFormatPr defaultColWidth="2.59765625" defaultRowHeight="18" customHeight="1"/>
  <cols>
    <col min="1" max="16384" width="2.59765625" style="2" customWidth="1"/>
  </cols>
  <sheetData>
    <row r="1" ht="18" customHeight="1">
      <c r="A1" s="1" t="s">
        <v>94</v>
      </c>
    </row>
    <row r="2" spans="1:30" ht="18" customHeight="1">
      <c r="A2" s="667" t="s">
        <v>69</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row>
    <row r="3" ht="18" customHeight="1">
      <c r="AD3" s="3" t="s">
        <v>242</v>
      </c>
    </row>
    <row r="4" ht="18" customHeight="1">
      <c r="A4" s="2" t="s">
        <v>139</v>
      </c>
    </row>
    <row r="5" spans="14:30" ht="27" customHeight="1">
      <c r="N5" s="668" t="s">
        <v>1</v>
      </c>
      <c r="O5" s="668"/>
      <c r="P5" s="668"/>
      <c r="Q5" s="668"/>
      <c r="R5" s="668"/>
      <c r="S5" s="668"/>
      <c r="T5" s="668"/>
      <c r="U5" s="669" t="s">
        <v>128</v>
      </c>
      <c r="V5" s="669"/>
      <c r="W5" s="669"/>
      <c r="X5" s="669"/>
      <c r="Y5" s="669"/>
      <c r="Z5" s="669"/>
      <c r="AA5" s="669"/>
      <c r="AB5" s="669"/>
      <c r="AC5" s="669"/>
      <c r="AD5" s="669"/>
    </row>
    <row r="6" spans="14:30" ht="27" customHeight="1">
      <c r="N6" s="668" t="s">
        <v>2</v>
      </c>
      <c r="O6" s="670"/>
      <c r="P6" s="670"/>
      <c r="Q6" s="670"/>
      <c r="R6" s="670"/>
      <c r="S6" s="670"/>
      <c r="T6" s="670"/>
      <c r="U6" s="669" t="s">
        <v>129</v>
      </c>
      <c r="V6" s="669"/>
      <c r="W6" s="669"/>
      <c r="X6" s="669"/>
      <c r="Y6" s="669"/>
      <c r="Z6" s="669"/>
      <c r="AA6" s="669"/>
      <c r="AB6" s="669"/>
      <c r="AC6" s="669"/>
      <c r="AD6" s="669"/>
    </row>
    <row r="7" spans="14:30" ht="27" customHeight="1">
      <c r="N7" s="671" t="s">
        <v>123</v>
      </c>
      <c r="O7" s="670"/>
      <c r="P7" s="670"/>
      <c r="Q7" s="670"/>
      <c r="R7" s="670"/>
      <c r="S7" s="670"/>
      <c r="T7" s="670"/>
      <c r="U7" s="672" t="s">
        <v>140</v>
      </c>
      <c r="V7" s="669"/>
      <c r="W7" s="669"/>
      <c r="X7" s="669"/>
      <c r="Y7" s="669"/>
      <c r="Z7" s="669"/>
      <c r="AA7" s="669"/>
      <c r="AB7" s="669"/>
      <c r="AC7" s="669"/>
      <c r="AD7" s="669"/>
    </row>
    <row r="8" ht="15" customHeight="1"/>
    <row r="9" ht="18" customHeight="1">
      <c r="A9" s="2" t="s">
        <v>70</v>
      </c>
    </row>
    <row r="10" ht="15" customHeight="1"/>
    <row r="11" ht="18" customHeight="1">
      <c r="A11" s="2" t="s">
        <v>77</v>
      </c>
    </row>
    <row r="12" ht="4.5" customHeight="1"/>
    <row r="13" spans="2:30" ht="24" customHeight="1">
      <c r="B13" s="673" t="s">
        <v>5</v>
      </c>
      <c r="C13" s="673"/>
      <c r="D13" s="673"/>
      <c r="E13" s="673"/>
      <c r="F13" s="673"/>
      <c r="G13" s="673"/>
      <c r="H13" s="673"/>
      <c r="I13" s="673"/>
      <c r="J13" s="674" t="s">
        <v>130</v>
      </c>
      <c r="K13" s="674"/>
      <c r="L13" s="674"/>
      <c r="M13" s="674"/>
      <c r="N13" s="674"/>
      <c r="O13" s="674"/>
      <c r="P13" s="674"/>
      <c r="Q13" s="674"/>
      <c r="R13" s="674"/>
      <c r="S13" s="674"/>
      <c r="T13" s="674"/>
      <c r="U13" s="674"/>
      <c r="V13" s="674"/>
      <c r="W13" s="674"/>
      <c r="X13" s="674"/>
      <c r="Y13" s="674"/>
      <c r="Z13" s="674"/>
      <c r="AA13" s="674"/>
      <c r="AB13" s="674"/>
      <c r="AC13" s="674"/>
      <c r="AD13" s="674"/>
    </row>
    <row r="14" spans="2:30" ht="18" customHeight="1">
      <c r="B14" s="616" t="s">
        <v>6</v>
      </c>
      <c r="C14" s="617"/>
      <c r="D14" s="617"/>
      <c r="E14" s="617"/>
      <c r="F14" s="617"/>
      <c r="G14" s="617"/>
      <c r="H14" s="617"/>
      <c r="I14" s="618"/>
      <c r="J14" s="6" t="s">
        <v>148</v>
      </c>
      <c r="K14" s="684" t="s">
        <v>149</v>
      </c>
      <c r="L14" s="684"/>
      <c r="M14" s="684"/>
      <c r="N14" s="684"/>
      <c r="O14" s="684"/>
      <c r="P14" s="7"/>
      <c r="Q14" s="7"/>
      <c r="R14" s="7"/>
      <c r="S14" s="7"/>
      <c r="T14" s="7"/>
      <c r="U14" s="7"/>
      <c r="V14" s="7"/>
      <c r="W14" s="7"/>
      <c r="X14" s="7"/>
      <c r="Y14" s="7"/>
      <c r="Z14" s="7"/>
      <c r="AA14" s="7"/>
      <c r="AB14" s="7"/>
      <c r="AC14" s="7"/>
      <c r="AD14" s="8"/>
    </row>
    <row r="15" spans="2:30" ht="18" customHeight="1">
      <c r="B15" s="607"/>
      <c r="C15" s="608"/>
      <c r="D15" s="608"/>
      <c r="E15" s="608"/>
      <c r="F15" s="608"/>
      <c r="G15" s="608"/>
      <c r="H15" s="608"/>
      <c r="I15" s="609"/>
      <c r="J15" s="607" t="s">
        <v>41</v>
      </c>
      <c r="K15" s="608"/>
      <c r="L15" s="608"/>
      <c r="M15" s="685" t="s">
        <v>131</v>
      </c>
      <c r="N15" s="685"/>
      <c r="O15" s="685"/>
      <c r="P15" s="685"/>
      <c r="Q15" s="9" t="s">
        <v>42</v>
      </c>
      <c r="R15" s="679" t="s">
        <v>132</v>
      </c>
      <c r="S15" s="679"/>
      <c r="T15" s="679"/>
      <c r="U15" s="679"/>
      <c r="V15" s="679"/>
      <c r="W15" s="679"/>
      <c r="X15" s="679"/>
      <c r="Y15" s="679"/>
      <c r="Z15" s="679"/>
      <c r="AA15" s="679"/>
      <c r="AB15" s="679"/>
      <c r="AC15" s="679"/>
      <c r="AD15" s="680"/>
    </row>
    <row r="16" ht="4.5" customHeight="1"/>
    <row r="17" spans="1:6" ht="18" customHeight="1">
      <c r="A17" s="2" t="s">
        <v>71</v>
      </c>
      <c r="F17" s="2" t="s">
        <v>159</v>
      </c>
    </row>
    <row r="18" ht="4.5" customHeight="1"/>
    <row r="19" spans="2:30" ht="18" customHeight="1">
      <c r="B19" s="14"/>
      <c r="C19" s="15"/>
      <c r="D19" s="15"/>
      <c r="E19" s="15"/>
      <c r="F19" s="15"/>
      <c r="G19" s="15"/>
      <c r="H19" s="15"/>
      <c r="I19" s="15"/>
      <c r="J19" s="15"/>
      <c r="K19" s="15"/>
      <c r="L19" s="15"/>
      <c r="M19" s="15"/>
      <c r="N19" s="15"/>
      <c r="O19" s="15"/>
      <c r="P19" s="15"/>
      <c r="Q19" s="15"/>
      <c r="R19" s="15"/>
      <c r="S19" s="15"/>
      <c r="T19" s="15"/>
      <c r="U19" s="15"/>
      <c r="V19" s="617" t="s">
        <v>154</v>
      </c>
      <c r="W19" s="617"/>
      <c r="X19" s="675" t="s">
        <v>155</v>
      </c>
      <c r="Y19" s="675"/>
      <c r="Z19" s="675"/>
      <c r="AA19" s="675"/>
      <c r="AB19" s="675"/>
      <c r="AC19" s="675"/>
      <c r="AD19" s="676"/>
    </row>
    <row r="20" spans="2:30" ht="18" customHeight="1">
      <c r="B20" s="17"/>
      <c r="C20" s="688" t="s">
        <v>32</v>
      </c>
      <c r="D20" s="688"/>
      <c r="E20" s="686">
        <v>24</v>
      </c>
      <c r="F20" s="687"/>
      <c r="G20" s="18" t="s">
        <v>29</v>
      </c>
      <c r="H20" s="686">
        <v>12</v>
      </c>
      <c r="I20" s="687"/>
      <c r="J20" s="18" t="s">
        <v>30</v>
      </c>
      <c r="K20" s="686" t="s">
        <v>141</v>
      </c>
      <c r="L20" s="687"/>
      <c r="M20" s="688" t="s">
        <v>72</v>
      </c>
      <c r="N20" s="688"/>
      <c r="O20" s="688"/>
      <c r="P20" s="688"/>
      <c r="Q20" s="686">
        <v>25</v>
      </c>
      <c r="R20" s="687"/>
      <c r="S20" s="18" t="s">
        <v>29</v>
      </c>
      <c r="T20" s="686">
        <v>1</v>
      </c>
      <c r="U20" s="687"/>
      <c r="V20" s="18" t="s">
        <v>30</v>
      </c>
      <c r="W20" s="686">
        <v>31</v>
      </c>
      <c r="X20" s="687"/>
      <c r="Y20" s="688" t="s">
        <v>73</v>
      </c>
      <c r="Z20" s="688"/>
      <c r="AA20" s="688"/>
      <c r="AB20" s="18"/>
      <c r="AC20" s="18"/>
      <c r="AD20" s="19"/>
    </row>
    <row r="21" spans="2:30" ht="18"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2"/>
    </row>
    <row r="22" ht="4.5" customHeight="1"/>
    <row r="23" ht="18" customHeight="1">
      <c r="A23" s="2" t="s">
        <v>74</v>
      </c>
    </row>
    <row r="24" ht="4.5" customHeight="1"/>
    <row r="25" spans="2:30" ht="18" customHeight="1">
      <c r="B25" s="1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6"/>
    </row>
    <row r="26" spans="2:30" ht="18" customHeight="1">
      <c r="B26" s="17"/>
      <c r="C26" s="58" t="s">
        <v>152</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9"/>
    </row>
    <row r="27" spans="2:30" ht="18" customHeight="1">
      <c r="B27" s="17"/>
      <c r="C27" s="5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9"/>
    </row>
    <row r="28" spans="2:30" ht="18" customHeight="1">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9"/>
    </row>
    <row r="29" spans="2:30" ht="18" customHeight="1">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9"/>
    </row>
    <row r="30" spans="2:30" ht="18" customHeight="1">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9"/>
    </row>
    <row r="31" spans="2:30" ht="18" customHeight="1">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9"/>
    </row>
    <row r="32" spans="2:30" ht="18" customHeight="1">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9"/>
    </row>
    <row r="33" spans="2:30" ht="18" customHeight="1">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9"/>
    </row>
    <row r="34" spans="2:30" ht="18" customHeight="1">
      <c r="B34" s="17"/>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9"/>
    </row>
    <row r="35" spans="2:30" ht="18" customHeight="1">
      <c r="B35" s="17"/>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9"/>
    </row>
    <row r="36" spans="2:30" ht="18" customHeight="1">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9"/>
    </row>
    <row r="37" spans="2:30" ht="18" customHeight="1">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9"/>
    </row>
    <row r="38" spans="2:30" ht="18" customHeight="1">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9"/>
    </row>
    <row r="39" spans="2:30" ht="18" customHeight="1">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9"/>
    </row>
    <row r="40" spans="2:30" ht="18" customHeight="1">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9"/>
    </row>
    <row r="41" spans="2:30" ht="18" customHeight="1">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9"/>
    </row>
    <row r="42" spans="2:30" ht="18" customHeight="1">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9"/>
    </row>
    <row r="43" spans="2:30" ht="18"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9"/>
    </row>
    <row r="44" spans="2:30" ht="18" customHeight="1">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9"/>
    </row>
    <row r="45" spans="2:30" ht="18" customHeight="1">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9"/>
    </row>
    <row r="46" spans="2:30" ht="18"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2"/>
    </row>
    <row r="47" spans="1:30" ht="18" customHeight="1">
      <c r="A47" s="681" t="s">
        <v>163</v>
      </c>
      <c r="B47" s="681"/>
      <c r="C47" s="681"/>
      <c r="D47" s="681"/>
      <c r="E47" s="681"/>
      <c r="F47" s="681"/>
      <c r="G47" s="681"/>
      <c r="H47" s="681"/>
      <c r="I47" s="681"/>
      <c r="J47" s="681"/>
      <c r="K47" s="681"/>
      <c r="L47" s="681"/>
      <c r="M47" s="681"/>
      <c r="N47" s="681"/>
      <c r="O47" s="681"/>
      <c r="P47" s="681"/>
      <c r="Q47" s="681"/>
      <c r="R47" s="681"/>
      <c r="S47" s="681"/>
      <c r="T47" s="681"/>
      <c r="U47" s="681"/>
      <c r="V47" s="681"/>
      <c r="W47" s="681"/>
      <c r="X47" s="681"/>
      <c r="Y47" s="681"/>
      <c r="Z47" s="681"/>
      <c r="AA47" s="681"/>
      <c r="AB47" s="681"/>
      <c r="AC47" s="681"/>
      <c r="AD47" s="681"/>
    </row>
    <row r="48" spans="2:30" ht="18" customHeight="1">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row>
    <row r="49" spans="2:30" ht="18" customHeight="1">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row>
  </sheetData>
  <sheetProtection/>
  <mergeCells count="26">
    <mergeCell ref="E20:F20"/>
    <mergeCell ref="M20:P20"/>
    <mergeCell ref="C20:D20"/>
    <mergeCell ref="Y20:AA20"/>
    <mergeCell ref="W20:X20"/>
    <mergeCell ref="T20:U20"/>
    <mergeCell ref="Q20:R20"/>
    <mergeCell ref="K20:L20"/>
    <mergeCell ref="H20:I20"/>
    <mergeCell ref="B13:I13"/>
    <mergeCell ref="J13:AD13"/>
    <mergeCell ref="R15:AD15"/>
    <mergeCell ref="B14:I15"/>
    <mergeCell ref="J15:L15"/>
    <mergeCell ref="M15:P15"/>
    <mergeCell ref="K14:O14"/>
    <mergeCell ref="V19:W19"/>
    <mergeCell ref="X19:AD19"/>
    <mergeCell ref="A47:AD47"/>
    <mergeCell ref="A2:AD2"/>
    <mergeCell ref="N5:T5"/>
    <mergeCell ref="U5:AD5"/>
    <mergeCell ref="N6:T6"/>
    <mergeCell ref="U6:AD6"/>
    <mergeCell ref="N7:T7"/>
    <mergeCell ref="U7:AD7"/>
  </mergeCells>
  <printOptions/>
  <pageMargins left="0.7874015748031497" right="0.7874015748031497" top="0.5905511811023623" bottom="0.5905511811023623" header="0.3937007874015748" footer="0.3937007874015748"/>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D47"/>
  <sheetViews>
    <sheetView zoomScalePageLayoutView="0" workbookViewId="0" topLeftCell="A1">
      <selection activeCell="R6" sqref="R6:AD6"/>
    </sheetView>
  </sheetViews>
  <sheetFormatPr defaultColWidth="2.59765625" defaultRowHeight="18" customHeight="1"/>
  <cols>
    <col min="1" max="16384" width="2.59765625" style="2" customWidth="1"/>
  </cols>
  <sheetData>
    <row r="1" ht="18" customHeight="1">
      <c r="A1" s="1" t="s">
        <v>93</v>
      </c>
    </row>
    <row r="2" spans="1:30" ht="18" customHeight="1">
      <c r="A2" s="667" t="s">
        <v>75</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row>
    <row r="3" ht="18" customHeight="1">
      <c r="AD3" s="3" t="s">
        <v>243</v>
      </c>
    </row>
    <row r="4" ht="18" customHeight="1">
      <c r="A4" s="2" t="s">
        <v>139</v>
      </c>
    </row>
    <row r="5" spans="14:30" ht="27" customHeight="1">
      <c r="N5" s="668" t="s">
        <v>1</v>
      </c>
      <c r="O5" s="668"/>
      <c r="P5" s="668"/>
      <c r="Q5" s="668"/>
      <c r="R5" s="668"/>
      <c r="S5" s="668"/>
      <c r="T5" s="668"/>
      <c r="U5" s="669" t="s">
        <v>128</v>
      </c>
      <c r="V5" s="669"/>
      <c r="W5" s="669"/>
      <c r="X5" s="669"/>
      <c r="Y5" s="669"/>
      <c r="Z5" s="669"/>
      <c r="AA5" s="669"/>
      <c r="AB5" s="669"/>
      <c r="AC5" s="669"/>
      <c r="AD5" s="669"/>
    </row>
    <row r="6" spans="14:30" ht="27" customHeight="1">
      <c r="N6" s="668" t="s">
        <v>2</v>
      </c>
      <c r="O6" s="670"/>
      <c r="P6" s="670"/>
      <c r="Q6" s="670"/>
      <c r="R6" s="670"/>
      <c r="S6" s="670"/>
      <c r="T6" s="670"/>
      <c r="U6" s="669" t="s">
        <v>129</v>
      </c>
      <c r="V6" s="669"/>
      <c r="W6" s="669"/>
      <c r="X6" s="669"/>
      <c r="Y6" s="669"/>
      <c r="Z6" s="669"/>
      <c r="AA6" s="669"/>
      <c r="AB6" s="669"/>
      <c r="AC6" s="669"/>
      <c r="AD6" s="669"/>
    </row>
    <row r="7" spans="14:30" ht="27" customHeight="1">
      <c r="N7" s="671" t="s">
        <v>123</v>
      </c>
      <c r="O7" s="670"/>
      <c r="P7" s="670"/>
      <c r="Q7" s="670"/>
      <c r="R7" s="670"/>
      <c r="S7" s="670"/>
      <c r="T7" s="670"/>
      <c r="U7" s="672" t="s">
        <v>140</v>
      </c>
      <c r="V7" s="669"/>
      <c r="W7" s="669"/>
      <c r="X7" s="669"/>
      <c r="Y7" s="669"/>
      <c r="Z7" s="669"/>
      <c r="AA7" s="669"/>
      <c r="AB7" s="669"/>
      <c r="AC7" s="669"/>
      <c r="AD7" s="669"/>
    </row>
    <row r="8" ht="15" customHeight="1"/>
    <row r="9" ht="18" customHeight="1">
      <c r="A9" s="2" t="s">
        <v>76</v>
      </c>
    </row>
    <row r="10" ht="15" customHeight="1"/>
    <row r="11" ht="18" customHeight="1">
      <c r="A11" s="2" t="s">
        <v>77</v>
      </c>
    </row>
    <row r="12" ht="4.5" customHeight="1"/>
    <row r="13" spans="2:30" ht="24" customHeight="1">
      <c r="B13" s="673" t="s">
        <v>5</v>
      </c>
      <c r="C13" s="673"/>
      <c r="D13" s="673"/>
      <c r="E13" s="673"/>
      <c r="F13" s="673"/>
      <c r="G13" s="673"/>
      <c r="H13" s="673"/>
      <c r="I13" s="673"/>
      <c r="J13" s="674" t="s">
        <v>130</v>
      </c>
      <c r="K13" s="674"/>
      <c r="L13" s="674"/>
      <c r="M13" s="674"/>
      <c r="N13" s="674"/>
      <c r="O13" s="674"/>
      <c r="P13" s="674"/>
      <c r="Q13" s="674"/>
      <c r="R13" s="674"/>
      <c r="S13" s="674"/>
      <c r="T13" s="674"/>
      <c r="U13" s="674"/>
      <c r="V13" s="674"/>
      <c r="W13" s="674"/>
      <c r="X13" s="674"/>
      <c r="Y13" s="674"/>
      <c r="Z13" s="674"/>
      <c r="AA13" s="674"/>
      <c r="AB13" s="674"/>
      <c r="AC13" s="674"/>
      <c r="AD13" s="674"/>
    </row>
    <row r="14" spans="2:30" ht="18" customHeight="1">
      <c r="B14" s="616" t="s">
        <v>6</v>
      </c>
      <c r="C14" s="617"/>
      <c r="D14" s="617"/>
      <c r="E14" s="617"/>
      <c r="F14" s="617"/>
      <c r="G14" s="617"/>
      <c r="H14" s="617"/>
      <c r="I14" s="618"/>
      <c r="J14" s="6" t="s">
        <v>150</v>
      </c>
      <c r="K14" s="684" t="s">
        <v>151</v>
      </c>
      <c r="L14" s="684"/>
      <c r="M14" s="684"/>
      <c r="N14" s="684"/>
      <c r="O14" s="684"/>
      <c r="P14" s="7"/>
      <c r="Q14" s="7"/>
      <c r="R14" s="7"/>
      <c r="S14" s="7"/>
      <c r="T14" s="7"/>
      <c r="U14" s="7"/>
      <c r="V14" s="617" t="s">
        <v>154</v>
      </c>
      <c r="W14" s="617"/>
      <c r="X14" s="675" t="s">
        <v>155</v>
      </c>
      <c r="Y14" s="675"/>
      <c r="Z14" s="675"/>
      <c r="AA14" s="675"/>
      <c r="AB14" s="675"/>
      <c r="AC14" s="675"/>
      <c r="AD14" s="676"/>
    </row>
    <row r="15" spans="2:30" ht="18" customHeight="1">
      <c r="B15" s="607"/>
      <c r="C15" s="608"/>
      <c r="D15" s="608"/>
      <c r="E15" s="608"/>
      <c r="F15" s="608"/>
      <c r="G15" s="608"/>
      <c r="H15" s="608"/>
      <c r="I15" s="609"/>
      <c r="J15" s="607" t="s">
        <v>41</v>
      </c>
      <c r="K15" s="608"/>
      <c r="L15" s="608"/>
      <c r="M15" s="685" t="s">
        <v>131</v>
      </c>
      <c r="N15" s="685"/>
      <c r="O15" s="685"/>
      <c r="P15" s="685"/>
      <c r="Q15" s="9" t="s">
        <v>42</v>
      </c>
      <c r="R15" s="679" t="s">
        <v>132</v>
      </c>
      <c r="S15" s="679"/>
      <c r="T15" s="679"/>
      <c r="U15" s="679"/>
      <c r="V15" s="679"/>
      <c r="W15" s="679"/>
      <c r="X15" s="679"/>
      <c r="Y15" s="679"/>
      <c r="Z15" s="679"/>
      <c r="AA15" s="679"/>
      <c r="AB15" s="679"/>
      <c r="AC15" s="679"/>
      <c r="AD15" s="680"/>
    </row>
    <row r="16" ht="4.5" customHeight="1"/>
    <row r="17" ht="18" customHeight="1">
      <c r="A17" s="2" t="s">
        <v>84</v>
      </c>
    </row>
    <row r="18" ht="4.5" customHeight="1"/>
    <row r="19" spans="2:30" ht="18" customHeight="1">
      <c r="B19" s="14"/>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6"/>
    </row>
    <row r="20" spans="2:30" ht="18" customHeight="1">
      <c r="B20" s="17"/>
      <c r="C20" s="688" t="s">
        <v>32</v>
      </c>
      <c r="D20" s="688"/>
      <c r="E20" s="686">
        <v>25</v>
      </c>
      <c r="F20" s="687"/>
      <c r="G20" s="18" t="s">
        <v>29</v>
      </c>
      <c r="H20" s="686">
        <v>3</v>
      </c>
      <c r="I20" s="687"/>
      <c r="J20" s="18" t="s">
        <v>30</v>
      </c>
      <c r="K20" s="686">
        <v>31</v>
      </c>
      <c r="L20" s="687"/>
      <c r="M20" s="24" t="s">
        <v>83</v>
      </c>
      <c r="N20" s="24"/>
      <c r="O20" s="24"/>
      <c r="P20" s="4"/>
      <c r="Q20" s="18"/>
      <c r="R20" s="18"/>
      <c r="S20" s="18"/>
      <c r="T20" s="18"/>
      <c r="U20" s="18"/>
      <c r="V20" s="18"/>
      <c r="W20" s="18"/>
      <c r="X20" s="18"/>
      <c r="Y20" s="18"/>
      <c r="Z20" s="18"/>
      <c r="AA20" s="18"/>
      <c r="AB20" s="18"/>
      <c r="AC20" s="18"/>
      <c r="AD20" s="19"/>
    </row>
    <row r="21" spans="2:30" ht="18"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2"/>
    </row>
    <row r="22" spans="2:30" ht="4.5" customHeight="1">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row>
    <row r="23" ht="18" customHeight="1">
      <c r="A23" s="2" t="s">
        <v>82</v>
      </c>
    </row>
    <row r="24" ht="4.5" customHeight="1"/>
    <row r="25" spans="2:30" ht="18" customHeight="1">
      <c r="B25" s="1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6"/>
    </row>
    <row r="26" spans="2:30" ht="18" customHeight="1">
      <c r="B26" s="17"/>
      <c r="C26" s="58" t="s">
        <v>160</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9"/>
    </row>
    <row r="27" spans="2:30" ht="18" customHeight="1">
      <c r="B27" s="17"/>
      <c r="C27" s="58" t="s">
        <v>161</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9"/>
    </row>
    <row r="28" spans="2:30" ht="18" customHeight="1">
      <c r="B28" s="17"/>
      <c r="C28" s="58" t="s">
        <v>162</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9"/>
    </row>
    <row r="29" spans="2:30" ht="18" customHeight="1">
      <c r="B29" s="17"/>
      <c r="C29" s="5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9"/>
    </row>
    <row r="30" spans="2:30" ht="18" customHeight="1">
      <c r="B30" s="17"/>
      <c r="C30" s="5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9"/>
    </row>
    <row r="31" spans="2:30" ht="18" customHeight="1">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9"/>
    </row>
    <row r="32" spans="2:30" ht="18" customHeight="1">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9"/>
    </row>
    <row r="33" spans="2:30" ht="18" customHeight="1">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9"/>
    </row>
    <row r="34" spans="2:30" ht="18" customHeight="1">
      <c r="B34" s="17"/>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9"/>
    </row>
    <row r="35" spans="2:30" ht="18" customHeight="1">
      <c r="B35" s="17"/>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9"/>
    </row>
    <row r="36" spans="2:30" ht="18" customHeight="1">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9"/>
    </row>
    <row r="37" spans="2:30" ht="18" customHeight="1">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9"/>
    </row>
    <row r="38" spans="2:30" ht="18" customHeight="1">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9"/>
    </row>
    <row r="39" spans="2:30" ht="18" customHeight="1">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9"/>
    </row>
    <row r="40" spans="2:30" ht="18" customHeight="1">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9"/>
    </row>
    <row r="41" spans="2:30" ht="18" customHeight="1">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9"/>
    </row>
    <row r="42" spans="2:30" ht="18" customHeight="1">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9"/>
    </row>
    <row r="43" spans="2:30" ht="18"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9"/>
    </row>
    <row r="44" spans="2:30" ht="18"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2"/>
    </row>
    <row r="47" spans="1:30" ht="18" customHeight="1">
      <c r="A47" s="681" t="s">
        <v>164</v>
      </c>
      <c r="B47" s="681"/>
      <c r="C47" s="681"/>
      <c r="D47" s="681"/>
      <c r="E47" s="681"/>
      <c r="F47" s="681"/>
      <c r="G47" s="681"/>
      <c r="H47" s="681"/>
      <c r="I47" s="681"/>
      <c r="J47" s="681"/>
      <c r="K47" s="681"/>
      <c r="L47" s="681"/>
      <c r="M47" s="681"/>
      <c r="N47" s="681"/>
      <c r="O47" s="681"/>
      <c r="P47" s="681"/>
      <c r="Q47" s="681"/>
      <c r="R47" s="681"/>
      <c r="S47" s="681"/>
      <c r="T47" s="681"/>
      <c r="U47" s="681"/>
      <c r="V47" s="681"/>
      <c r="W47" s="681"/>
      <c r="X47" s="681"/>
      <c r="Y47" s="681"/>
      <c r="Z47" s="681"/>
      <c r="AA47" s="681"/>
      <c r="AB47" s="681"/>
      <c r="AC47" s="681"/>
      <c r="AD47" s="681"/>
    </row>
  </sheetData>
  <sheetProtection/>
  <mergeCells count="21">
    <mergeCell ref="N7:T7"/>
    <mergeCell ref="A2:AD2"/>
    <mergeCell ref="U5:AD5"/>
    <mergeCell ref="U6:AD6"/>
    <mergeCell ref="U7:AD7"/>
    <mergeCell ref="N5:T5"/>
    <mergeCell ref="C20:D20"/>
    <mergeCell ref="K14:O14"/>
    <mergeCell ref="K20:L20"/>
    <mergeCell ref="N6:T6"/>
    <mergeCell ref="H20:I20"/>
    <mergeCell ref="A47:AD47"/>
    <mergeCell ref="B13:I13"/>
    <mergeCell ref="J13:AD13"/>
    <mergeCell ref="B14:I15"/>
    <mergeCell ref="M15:P15"/>
    <mergeCell ref="V14:W14"/>
    <mergeCell ref="X14:AD14"/>
    <mergeCell ref="J15:L15"/>
    <mergeCell ref="E20:F20"/>
    <mergeCell ref="R15:AD15"/>
  </mergeCells>
  <printOptions/>
  <pageMargins left="0.7874015748031497" right="0.7874015748031497" top="0.5905511811023623" bottom="0.5905511811023623" header="0.3937007874015748" footer="0.3937007874015748"/>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D47"/>
  <sheetViews>
    <sheetView view="pageBreakPreview" zoomScaleSheetLayoutView="100" zoomScalePageLayoutView="0" workbookViewId="0" topLeftCell="A1">
      <selection activeCell="R6" sqref="R6:AD6"/>
    </sheetView>
  </sheetViews>
  <sheetFormatPr defaultColWidth="2.59765625" defaultRowHeight="18" customHeight="1"/>
  <cols>
    <col min="1" max="16384" width="2.59765625" style="2" customWidth="1"/>
  </cols>
  <sheetData>
    <row r="1" ht="18" customHeight="1">
      <c r="A1" s="1" t="s">
        <v>88</v>
      </c>
    </row>
    <row r="2" spans="1:30" ht="18" customHeight="1">
      <c r="A2" s="667" t="s">
        <v>78</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row>
    <row r="3" ht="18" customHeight="1">
      <c r="AD3" s="3" t="s">
        <v>244</v>
      </c>
    </row>
    <row r="4" ht="18" customHeight="1">
      <c r="A4" s="25" t="s">
        <v>79</v>
      </c>
    </row>
    <row r="5" ht="18" customHeight="1">
      <c r="AD5" s="23" t="s">
        <v>153</v>
      </c>
    </row>
    <row r="6" ht="15" customHeight="1"/>
    <row r="7" ht="18" customHeight="1">
      <c r="A7" s="2" t="s">
        <v>80</v>
      </c>
    </row>
    <row r="8" ht="15" customHeight="1"/>
    <row r="9" ht="18" customHeight="1">
      <c r="A9" s="2" t="s">
        <v>81</v>
      </c>
    </row>
    <row r="10" ht="4.5" customHeight="1"/>
    <row r="11" spans="1:26" ht="18" customHeight="1">
      <c r="A11" s="2" t="s">
        <v>89</v>
      </c>
      <c r="X11" s="690">
        <v>8</v>
      </c>
      <c r="Y11" s="690"/>
      <c r="Z11" s="2" t="s">
        <v>85</v>
      </c>
    </row>
    <row r="12" spans="1:26" ht="18" customHeight="1">
      <c r="A12" s="2" t="s">
        <v>90</v>
      </c>
      <c r="X12" s="689"/>
      <c r="Y12" s="689"/>
      <c r="Z12" s="2" t="s">
        <v>85</v>
      </c>
    </row>
    <row r="13" spans="1:26" ht="18" customHeight="1">
      <c r="A13" s="2" t="s">
        <v>91</v>
      </c>
      <c r="X13" s="689"/>
      <c r="Y13" s="689"/>
      <c r="Z13" s="2" t="s">
        <v>85</v>
      </c>
    </row>
    <row r="14" spans="1:26" ht="18" customHeight="1">
      <c r="A14" s="2" t="s">
        <v>92</v>
      </c>
      <c r="X14" s="689"/>
      <c r="Y14" s="689"/>
      <c r="Z14" s="2" t="s">
        <v>85</v>
      </c>
    </row>
    <row r="15" ht="4.5" customHeight="1"/>
    <row r="17" ht="18" customHeight="1">
      <c r="A17" s="2" t="s">
        <v>86</v>
      </c>
    </row>
    <row r="18" ht="18" customHeight="1">
      <c r="A18" s="2" t="s">
        <v>96</v>
      </c>
    </row>
    <row r="47" spans="1:30" ht="18" customHeight="1">
      <c r="A47" s="681" t="s">
        <v>166</v>
      </c>
      <c r="B47" s="681"/>
      <c r="C47" s="681"/>
      <c r="D47" s="681"/>
      <c r="E47" s="681"/>
      <c r="F47" s="681"/>
      <c r="G47" s="681"/>
      <c r="H47" s="681"/>
      <c r="I47" s="681"/>
      <c r="J47" s="681"/>
      <c r="K47" s="681"/>
      <c r="L47" s="681"/>
      <c r="M47" s="681"/>
      <c r="N47" s="681"/>
      <c r="O47" s="681"/>
      <c r="P47" s="681"/>
      <c r="Q47" s="681"/>
      <c r="R47" s="681"/>
      <c r="S47" s="681"/>
      <c r="T47" s="681"/>
      <c r="U47" s="681"/>
      <c r="V47" s="681"/>
      <c r="W47" s="681"/>
      <c r="X47" s="681"/>
      <c r="Y47" s="681"/>
      <c r="Z47" s="681"/>
      <c r="AA47" s="681"/>
      <c r="AB47" s="681"/>
      <c r="AC47" s="681"/>
      <c r="AD47" s="681"/>
    </row>
  </sheetData>
  <sheetProtection/>
  <mergeCells count="6">
    <mergeCell ref="A47:AD47"/>
    <mergeCell ref="X14:Y14"/>
    <mergeCell ref="A2:AD2"/>
    <mergeCell ref="X11:Y11"/>
    <mergeCell ref="X12:Y12"/>
    <mergeCell ref="X13:Y13"/>
  </mergeCells>
  <printOptions/>
  <pageMargins left="0.7874015748031497" right="0.7874015748031497" top="0.5905511811023623" bottom="0.5905511811023623" header="0.3937007874015748"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こども青少年局子育て支援部保育運営課</dc:creator>
  <cp:keywords/>
  <dc:description/>
  <cp:lastModifiedBy>kobayashi</cp:lastModifiedBy>
  <cp:lastPrinted>2015-07-31T07:05:47Z</cp:lastPrinted>
  <dcterms:created xsi:type="dcterms:W3CDTF">2007-12-18T03:14:49Z</dcterms:created>
  <dcterms:modified xsi:type="dcterms:W3CDTF">2015-09-25T04:53:01Z</dcterms:modified>
  <cp:category/>
  <cp:version/>
  <cp:contentType/>
  <cp:contentStatus/>
</cp:coreProperties>
</file>